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76" yWindow="2235" windowWidth="24795" windowHeight="12780" activeTab="0"/>
  </bookViews>
  <sheets>
    <sheet name="Att D Site Summary" sheetId="1" r:id="rId1"/>
  </sheets>
  <externalReferences>
    <externalReference r:id="rId4"/>
    <externalReference r:id="rId5"/>
    <externalReference r:id="rId6"/>
  </externalReferences>
  <definedNames>
    <definedName name="_col1" localSheetId="0">#REF!</definedName>
    <definedName name="_col1">#REF!</definedName>
    <definedName name="AverageCost">#REF!</definedName>
    <definedName name="AverageCostPerPhone">#REF!</definedName>
    <definedName name="AverageCostPerStation" localSheetId="0">#REF!</definedName>
    <definedName name="AverageCostPerStation">#REF!</definedName>
    <definedName name="Cabling">#REF!</definedName>
    <definedName name="CentrexCost">#REF!</definedName>
    <definedName name="CiscoDiscount" localSheetId="0">#REF!</definedName>
    <definedName name="CiscoDiscount">#REF!</definedName>
    <definedName name="ExplanationOfRequiredCompliance">#REF!</definedName>
    <definedName name="GuestMatrix" localSheetId="0">'[2]Assistants'!#REF!</definedName>
    <definedName name="GuestMatrix">'[2]Assistants'!#REF!</definedName>
    <definedName name="HighEstimate">#REF!</definedName>
    <definedName name="OLE_LINK1" localSheetId="0">'Att D Site Summary'!$A$30</definedName>
    <definedName name="PowerInjector">#REF!</definedName>
    <definedName name="_xlnm.Print_Area" localSheetId="0">'Att D Site Summary'!$A$1:$O$69</definedName>
    <definedName name="_xlnm.Print_Titles" localSheetId="0">'Att D Site Summary'!$A:$A,'Att D Site Summary'!$1:$1</definedName>
    <definedName name="Remediation">#REF!</definedName>
    <definedName name="SmartNetDiscount" localSheetId="0">#REF!</definedName>
    <definedName name="SmartNetDiscount">#REF!</definedName>
    <definedName name="test">#REF!</definedName>
    <definedName name="TotalLines">#REF!</definedName>
    <definedName name="VoIPLines">#REF!</definedName>
    <definedName name="Z_0082E8D4_0D4F_46A5_8BAB_3567C7335B16_.wvu.PrintArea" localSheetId="0" hidden="1">'Att D Site Summary'!$A$1:$K$58</definedName>
    <definedName name="Z_0082E8D4_0D4F_46A5_8BAB_3567C7335B16_.wvu.PrintTitles" localSheetId="0" hidden="1">'Att D Site Summary'!$A:$A,'Att D Site Summary'!$1:$1</definedName>
    <definedName name="Z_0082E8D4_0D4F_46A5_8BAB_3567C7335B16_.wvu.Rows" localSheetId="0" hidden="1">'Att D Site Summary'!$27:$28,'Att D Site Summary'!$55:$64</definedName>
    <definedName name="Z_0C19C1FC_4526_4035_9FAA_0861213A536F_.wvu.PrintArea" localSheetId="0" hidden="1">'Att D Site Summary'!$A$1:$K$69</definedName>
    <definedName name="Z_0C19C1FC_4526_4035_9FAA_0861213A536F_.wvu.PrintTitles" localSheetId="0" hidden="1">'Att D Site Summary'!$A:$A,'Att D Site Summary'!$1:$3</definedName>
    <definedName name="Z_0C19C1FC_4526_4035_9FAA_0861213A536F_.wvu.Rows" localSheetId="0" hidden="1">'Att D Site Summary'!#REF!,'Att D Site Summary'!$28:$47,'Att D Site Summary'!$52:$53,'Att D Site Summary'!$55:$64</definedName>
  </definedNames>
  <calcPr fullCalcOnLoad="1"/>
</workbook>
</file>

<file path=xl/sharedStrings.xml><?xml version="1.0" encoding="utf-8"?>
<sst xmlns="http://schemas.openxmlformats.org/spreadsheetml/2006/main" count="190" uniqueCount="76">
  <si>
    <t>Total</t>
  </si>
  <si>
    <t>Notes</t>
  </si>
  <si>
    <t>Input</t>
  </si>
  <si>
    <t>RFP Requirement</t>
  </si>
  <si>
    <t>Vendor Response</t>
  </si>
  <si>
    <t>Location 1 Detailed Count</t>
  </si>
  <si>
    <t>TELCO TRUNK SIDE</t>
  </si>
  <si>
    <t>San Francisco</t>
  </si>
  <si>
    <t>Los Angeles</t>
  </si>
  <si>
    <t>Spare</t>
  </si>
  <si>
    <t>System Capacity</t>
  </si>
  <si>
    <t>Comply</t>
  </si>
  <si>
    <t>Quoted Capacity</t>
  </si>
  <si>
    <t>Growth Factor</t>
  </si>
  <si>
    <t>ISDN PRI</t>
  </si>
  <si>
    <t>T1/E1</t>
  </si>
  <si>
    <t>For Cutover integration to LA</t>
  </si>
  <si>
    <t>1MB Analog Trunks</t>
  </si>
  <si>
    <t>SIP Trunks</t>
  </si>
  <si>
    <t>STATION/LINE SIDE 
(as further defined in the RFP)</t>
  </si>
  <si>
    <r>
      <t>Total Stations</t>
    </r>
    <r>
      <rPr>
        <b/>
        <sz val="8"/>
        <rFont val="Calibri"/>
        <family val="2"/>
      </rPr>
      <t xml:space="preserve"> (Includes all Below)</t>
    </r>
  </si>
  <si>
    <t>PC Attendant console</t>
  </si>
  <si>
    <t>Model #</t>
  </si>
  <si>
    <t>Operator Telephone with BLF</t>
  </si>
  <si>
    <t>Executive Telephones</t>
  </si>
  <si>
    <t>Manager Telephones</t>
  </si>
  <si>
    <t>Admin. Assistant/Secretary Telephones</t>
  </si>
  <si>
    <t>Standard (Staff) Telephones</t>
  </si>
  <si>
    <t>Basic or Courtesy Telephones</t>
  </si>
  <si>
    <t>ACD Agent Telephones</t>
  </si>
  <si>
    <t>ACD Supervisor Telephones</t>
  </si>
  <si>
    <t>Total User Stations</t>
  </si>
  <si>
    <t>Analog Single Line Telephone</t>
  </si>
  <si>
    <t>Retained Analog Polycom conference phone</t>
  </si>
  <si>
    <t>Modem attached to analog station port</t>
  </si>
  <si>
    <t>Fax Machines</t>
  </si>
  <si>
    <t>Total Analog Station Ports</t>
  </si>
  <si>
    <r>
      <t>New VoIP full duplex conference phone required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 xml:space="preserve">(Polycom or equivalent) </t>
    </r>
  </si>
  <si>
    <t>New VoIP full duplex conference phone with external extended microphones</t>
  </si>
  <si>
    <t>Telecommuter: PC Soft-Phone</t>
  </si>
  <si>
    <t>Digital Multiline Cordless Telephone</t>
  </si>
  <si>
    <r>
      <t>Remote worker: VoIP Staff Phone with built-in VPN</t>
    </r>
    <r>
      <rPr>
        <i/>
        <sz val="9"/>
        <rFont val="Calibri"/>
        <family val="2"/>
      </rPr>
      <t xml:space="preserve"> (If vendor does not have a VPN phone they should bundle an external hardware VPN IPSEC device)</t>
    </r>
  </si>
  <si>
    <t>Total Additional Stations</t>
  </si>
  <si>
    <t>Wall Mount Kits</t>
  </si>
  <si>
    <t>Power Bricks (1 per phone)</t>
  </si>
  <si>
    <t>NA</t>
  </si>
  <si>
    <t>SIP station ports to connect Conference Bridge</t>
  </si>
  <si>
    <t>PRI/T1/E1 on the station side</t>
  </si>
  <si>
    <t>POWER OVER ETHERNET</t>
  </si>
  <si>
    <t>PoE Layer 3 Stackable Switches (48 ports)</t>
  </si>
  <si>
    <t>Power over Ethernet Injectors (24 ports)</t>
  </si>
  <si>
    <r>
      <t>ACD Licenses</t>
    </r>
    <r>
      <rPr>
        <b/>
        <sz val="8"/>
        <color indexed="9"/>
        <rFont val="Calibri"/>
        <family val="2"/>
      </rPr>
      <t xml:space="preserve"> (Phones are counted above as Standard Telephones)</t>
    </r>
  </si>
  <si>
    <t>Programmed ACD Agents</t>
  </si>
  <si>
    <t>Programmed Supervisors</t>
  </si>
  <si>
    <t>Concurrent Logged-in Agents</t>
  </si>
  <si>
    <t>Concurrent Logged-in Agents/Supervisors</t>
  </si>
  <si>
    <t>Concurrent Logged-in Supervisors</t>
  </si>
  <si>
    <t># of Users to Record</t>
  </si>
  <si>
    <t># of simultaneous calls to record</t>
  </si>
  <si>
    <t>Hours per day to record</t>
  </si>
  <si>
    <t>Total hours of recording per day</t>
  </si>
  <si>
    <t># of days to retain call recordings</t>
  </si>
  <si>
    <t>Call recording capacity (hours)</t>
  </si>
  <si>
    <t>MB Estimate</t>
  </si>
  <si>
    <t>VOICE MAIL</t>
  </si>
  <si>
    <t>Voice Mail Ports (by branch if distributed, total if centralized)</t>
  </si>
  <si>
    <t>Voice Mail Users</t>
  </si>
  <si>
    <t>Voice Mail boxes used by Automated Attendant</t>
  </si>
  <si>
    <t>Total Voice Mail boxes required</t>
  </si>
  <si>
    <t>Unified Messaging Users</t>
  </si>
  <si>
    <t>Fax Mail Ports - Option</t>
  </si>
  <si>
    <t>Fax Mail Users - Option</t>
  </si>
  <si>
    <t>Comply Column: Yes - Included in base price; No - Not available; Optional - Not included in base price but can be added at extra cost (provide cost); Partial - Can provide equivalent functionality through alternate method</t>
  </si>
  <si>
    <t>System Capacity - system platform should be able to achieve these counts without changing the base processor or system type.  Actual quote should meet the Total column not the System Capacity column.</t>
  </si>
  <si>
    <t>Merged Cells - Total Capacity across similar features has been specified.  You can answer each requirement separately, or merge your answer to cover all.</t>
  </si>
  <si>
    <t>Attachment D - Site Summary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</si>
</sst>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  <numFmt numFmtId="167" formatCode="_([$€-2]* #,##0.00_);_([$€-2]* \(#,##0.00\);_([$€-2]* &quot;-&quot;??_)"/>
    <numFmt numFmtId="168" formatCode="0.00_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Abadi MT Condensed Extra Bold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22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sz val="9"/>
      <color indexed="22"/>
      <name val="Calibri"/>
      <family val="2"/>
    </font>
    <font>
      <sz val="9"/>
      <color indexed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8"/>
      <color indexed="12"/>
      <name val="Calibri"/>
      <family val="2"/>
    </font>
    <font>
      <b/>
      <sz val="10"/>
      <color indexed="22"/>
      <name val="Calibri"/>
      <family val="2"/>
    </font>
    <font>
      <b/>
      <sz val="14"/>
      <color indexed="41"/>
      <name val="Calibri"/>
      <family val="2"/>
    </font>
    <font>
      <b/>
      <sz val="10"/>
      <color indexed="4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ck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9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38" fontId="8" fillId="30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1" borderId="1" applyNumberFormat="0" applyAlignment="0" applyProtection="0"/>
    <xf numFmtId="10" fontId="8" fillId="32" borderId="6" applyNumberFormat="0" applyBorder="0" applyAlignment="0" applyProtection="0"/>
    <xf numFmtId="0" fontId="56" fillId="0" borderId="7" applyNumberFormat="0" applyFill="0" applyAlignment="0" applyProtection="0"/>
    <xf numFmtId="0" fontId="57" fillId="33" borderId="0" applyNumberFormat="0" applyBorder="0" applyAlignment="0" applyProtection="0"/>
    <xf numFmtId="37" fontId="9" fillId="0" borderId="0">
      <alignment/>
      <protection/>
    </xf>
    <xf numFmtId="168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4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10">
      <alignment horizontal="left"/>
      <protection/>
    </xf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>
      <alignment horizontal="left"/>
      <protection/>
    </xf>
  </cellStyleXfs>
  <cellXfs count="118">
    <xf numFmtId="0" fontId="0" fillId="0" borderId="0" xfId="0" applyAlignment="1">
      <alignment/>
    </xf>
    <xf numFmtId="0" fontId="29" fillId="0" borderId="0" xfId="0" applyFont="1" applyFill="1" applyAlignment="1">
      <alignment vertical="center" wrapText="1"/>
    </xf>
    <xf numFmtId="0" fontId="30" fillId="0" borderId="0" xfId="0" applyFont="1" applyAlignment="1">
      <alignment vertical="center"/>
    </xf>
    <xf numFmtId="41" fontId="30" fillId="35" borderId="0" xfId="0" applyNumberFormat="1" applyFont="1" applyFill="1" applyAlignment="1">
      <alignment horizontal="center" vertical="center"/>
    </xf>
    <xf numFmtId="0" fontId="30" fillId="35" borderId="0" xfId="0" applyFont="1" applyFill="1" applyAlignment="1">
      <alignment vertical="center"/>
    </xf>
    <xf numFmtId="41" fontId="31" fillId="35" borderId="0" xfId="0" applyNumberFormat="1" applyFont="1" applyFill="1" applyAlignment="1">
      <alignment horizontal="center" vertical="center"/>
    </xf>
    <xf numFmtId="0" fontId="32" fillId="36" borderId="6" xfId="0" applyFont="1" applyFill="1" applyBorder="1" applyAlignment="1">
      <alignment horizontal="left" vertical="center" wrapText="1"/>
    </xf>
    <xf numFmtId="41" fontId="2" fillId="36" borderId="12" xfId="0" applyNumberFormat="1" applyFont="1" applyFill="1" applyBorder="1" applyAlignment="1">
      <alignment horizontal="center" vertical="center" wrapText="1"/>
    </xf>
    <xf numFmtId="41" fontId="32" fillId="36" borderId="12" xfId="0" applyNumberFormat="1" applyFont="1" applyFill="1" applyBorder="1" applyAlignment="1">
      <alignment horizontal="center" vertical="center" wrapText="1"/>
    </xf>
    <xf numFmtId="9" fontId="30" fillId="35" borderId="0" xfId="84" applyFont="1" applyFill="1" applyAlignment="1">
      <alignment horizontal="center" vertical="center"/>
    </xf>
    <xf numFmtId="0" fontId="30" fillId="0" borderId="6" xfId="0" applyFont="1" applyBorder="1" applyAlignment="1">
      <alignment vertical="center" wrapText="1"/>
    </xf>
    <xf numFmtId="41" fontId="30" fillId="0" borderId="6" xfId="0" applyNumberFormat="1" applyFont="1" applyBorder="1" applyAlignment="1">
      <alignment horizontal="center" vertical="center" wrapText="1"/>
    </xf>
    <xf numFmtId="41" fontId="31" fillId="0" borderId="6" xfId="0" applyNumberFormat="1" applyFont="1" applyBorder="1" applyAlignment="1">
      <alignment horizontal="center" vertical="center" wrapText="1"/>
    </xf>
    <xf numFmtId="44" fontId="33" fillId="37" borderId="6" xfId="55" applyNumberFormat="1" applyFont="1" applyFill="1" applyBorder="1" applyAlignment="1" applyProtection="1">
      <alignment horizontal="center" vertical="center"/>
      <protection locked="0"/>
    </xf>
    <xf numFmtId="0" fontId="33" fillId="37" borderId="6" xfId="55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41" fontId="34" fillId="0" borderId="6" xfId="0" applyNumberFormat="1" applyFont="1" applyFill="1" applyBorder="1" applyAlignment="1">
      <alignment horizontal="center" vertical="center" wrapText="1"/>
    </xf>
    <xf numFmtId="41" fontId="34" fillId="0" borderId="6" xfId="0" applyNumberFormat="1" applyFont="1" applyBorder="1" applyAlignment="1">
      <alignment horizontal="center" vertical="center" wrapText="1"/>
    </xf>
    <xf numFmtId="41" fontId="30" fillId="0" borderId="6" xfId="0" applyNumberFormat="1" applyFont="1" applyFill="1" applyBorder="1" applyAlignment="1">
      <alignment horizontal="center" vertical="center" wrapText="1"/>
    </xf>
    <xf numFmtId="41" fontId="2" fillId="36" borderId="6" xfId="0" applyNumberFormat="1" applyFont="1" applyFill="1" applyBorder="1" applyAlignment="1">
      <alignment horizontal="center" vertical="center" wrapText="1"/>
    </xf>
    <xf numFmtId="41" fontId="32" fillId="36" borderId="6" xfId="0" applyNumberFormat="1" applyFont="1" applyFill="1" applyBorder="1" applyAlignment="1">
      <alignment horizontal="center" vertical="center" wrapText="1"/>
    </xf>
    <xf numFmtId="0" fontId="32" fillId="36" borderId="6" xfId="0" applyFont="1" applyFill="1" applyBorder="1" applyAlignment="1" applyProtection="1">
      <alignment horizontal="center" vertical="center" wrapText="1"/>
      <protection locked="0"/>
    </xf>
    <xf numFmtId="0" fontId="32" fillId="36" borderId="6" xfId="46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 vertical="center" wrapText="1"/>
    </xf>
    <xf numFmtId="0" fontId="31" fillId="0" borderId="6" xfId="0" applyFont="1" applyBorder="1" applyAlignment="1">
      <alignment vertical="center" wrapText="1"/>
    </xf>
    <xf numFmtId="41" fontId="31" fillId="38" borderId="6" xfId="0" applyNumberFormat="1" applyFont="1" applyFill="1" applyBorder="1" applyAlignment="1">
      <alignment horizontal="center" vertical="center" wrapText="1"/>
    </xf>
    <xf numFmtId="44" fontId="33" fillId="37" borderId="13" xfId="55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0" fillId="35" borderId="14" xfId="0" applyFont="1" applyFill="1" applyBorder="1" applyAlignment="1">
      <alignment vertical="center"/>
    </xf>
    <xf numFmtId="41" fontId="30" fillId="35" borderId="0" xfId="0" applyNumberFormat="1" applyFont="1" applyFill="1" applyBorder="1" applyAlignment="1">
      <alignment horizontal="center" vertical="center"/>
    </xf>
    <xf numFmtId="41" fontId="31" fillId="35" borderId="0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 wrapText="1"/>
    </xf>
    <xf numFmtId="41" fontId="4" fillId="0" borderId="6" xfId="0" applyNumberFormat="1" applyFont="1" applyBorder="1" applyAlignment="1">
      <alignment horizontal="right" vertical="center" wrapText="1"/>
    </xf>
    <xf numFmtId="41" fontId="4" fillId="0" borderId="6" xfId="0" applyNumberFormat="1" applyFont="1" applyBorder="1" applyAlignment="1">
      <alignment horizontal="right" vertical="center" wrapText="1"/>
    </xf>
    <xf numFmtId="41" fontId="35" fillId="0" borderId="6" xfId="0" applyNumberFormat="1" applyFont="1" applyBorder="1" applyAlignment="1">
      <alignment vertical="center" wrapText="1"/>
    </xf>
    <xf numFmtId="44" fontId="36" fillId="37" borderId="13" xfId="55" applyNumberFormat="1" applyFont="1" applyFill="1" applyBorder="1" applyAlignment="1" applyProtection="1">
      <alignment horizontal="center" vertical="center"/>
      <protection locked="0"/>
    </xf>
    <xf numFmtId="0" fontId="36" fillId="37" borderId="6" xfId="55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5" borderId="0" xfId="46" applyNumberFormat="1" applyFont="1" applyFill="1" applyAlignment="1">
      <alignment horizontal="center" vertical="center"/>
    </xf>
    <xf numFmtId="41" fontId="5" fillId="35" borderId="0" xfId="0" applyNumberFormat="1" applyFont="1" applyFill="1" applyAlignment="1">
      <alignment horizontal="center" vertical="center"/>
    </xf>
    <xf numFmtId="0" fontId="38" fillId="0" borderId="15" xfId="0" applyFont="1" applyBorder="1" applyAlignment="1">
      <alignment horizontal="left" vertical="center" wrapText="1"/>
    </xf>
    <xf numFmtId="41" fontId="38" fillId="0" borderId="15" xfId="0" applyNumberFormat="1" applyFont="1" applyBorder="1" applyAlignment="1">
      <alignment horizontal="center" vertical="center" wrapText="1"/>
    </xf>
    <xf numFmtId="41" fontId="38" fillId="0" borderId="15" xfId="0" applyNumberFormat="1" applyFont="1" applyBorder="1" applyAlignment="1">
      <alignment vertical="center" wrapText="1"/>
    </xf>
    <xf numFmtId="41" fontId="39" fillId="0" borderId="15" xfId="0" applyNumberFormat="1" applyFont="1" applyBorder="1" applyAlignment="1">
      <alignment vertical="center" wrapText="1"/>
    </xf>
    <xf numFmtId="0" fontId="39" fillId="0" borderId="0" xfId="0" applyFont="1" applyAlignment="1">
      <alignment vertical="center"/>
    </xf>
    <xf numFmtId="41" fontId="39" fillId="35" borderId="0" xfId="0" applyNumberFormat="1" applyFont="1" applyFill="1" applyAlignment="1">
      <alignment horizontal="center" vertical="center"/>
    </xf>
    <xf numFmtId="0" fontId="34" fillId="35" borderId="0" xfId="46" applyNumberFormat="1" applyFont="1" applyFill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 wrapText="1"/>
    </xf>
    <xf numFmtId="41" fontId="4" fillId="0" borderId="6" xfId="0" applyNumberFormat="1" applyFont="1" applyBorder="1" applyAlignment="1">
      <alignment horizontal="center" vertical="center" wrapText="1"/>
    </xf>
    <xf numFmtId="41" fontId="35" fillId="0" borderId="16" xfId="0" applyNumberFormat="1" applyFont="1" applyBorder="1" applyAlignment="1">
      <alignment vertical="center" wrapText="1"/>
    </xf>
    <xf numFmtId="41" fontId="31" fillId="0" borderId="6" xfId="0" applyNumberFormat="1" applyFont="1" applyBorder="1" applyAlignment="1">
      <alignment vertical="center" wrapText="1"/>
    </xf>
    <xf numFmtId="0" fontId="40" fillId="0" borderId="0" xfId="0" applyFont="1" applyAlignment="1">
      <alignment vertical="center"/>
    </xf>
    <xf numFmtId="41" fontId="30" fillId="0" borderId="6" xfId="0" applyNumberFormat="1" applyFont="1" applyBorder="1" applyAlignment="1">
      <alignment horizontal="right" vertical="center" wrapText="1"/>
    </xf>
    <xf numFmtId="0" fontId="30" fillId="35" borderId="0" xfId="46" applyNumberFormat="1" applyFont="1" applyFill="1" applyAlignment="1">
      <alignment horizontal="center" vertical="center"/>
    </xf>
    <xf numFmtId="164" fontId="30" fillId="35" borderId="0" xfId="55" applyNumberFormat="1" applyFont="1" applyFill="1" applyBorder="1" applyAlignment="1">
      <alignment horizontal="center" vertical="center"/>
    </xf>
    <xf numFmtId="41" fontId="30" fillId="35" borderId="0" xfId="55" applyNumberFormat="1" applyFont="1" applyFill="1" applyBorder="1" applyAlignment="1">
      <alignment horizontal="center" vertical="center"/>
    </xf>
    <xf numFmtId="41" fontId="31" fillId="35" borderId="0" xfId="55" applyNumberFormat="1" applyFont="1" applyFill="1" applyBorder="1" applyAlignment="1">
      <alignment horizontal="center" vertical="center"/>
    </xf>
    <xf numFmtId="164" fontId="30" fillId="35" borderId="0" xfId="55" applyNumberFormat="1" applyFont="1" applyFill="1" applyBorder="1" applyAlignment="1" applyProtection="1">
      <alignment horizontal="center" vertical="center"/>
      <protection locked="0"/>
    </xf>
    <xf numFmtId="0" fontId="30" fillId="0" borderId="0" xfId="46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vertical="center"/>
    </xf>
    <xf numFmtId="41" fontId="30" fillId="35" borderId="0" xfId="0" applyNumberFormat="1" applyFont="1" applyFill="1" applyAlignment="1">
      <alignment horizontal="left" vertical="center"/>
    </xf>
    <xf numFmtId="0" fontId="30" fillId="0" borderId="17" xfId="0" applyFont="1" applyBorder="1" applyAlignment="1">
      <alignment vertical="center" wrapText="1"/>
    </xf>
    <xf numFmtId="41" fontId="30" fillId="0" borderId="17" xfId="0" applyNumberFormat="1" applyFont="1" applyBorder="1" applyAlignment="1">
      <alignment horizontal="center" vertical="center" wrapText="1"/>
    </xf>
    <xf numFmtId="41" fontId="31" fillId="0" borderId="17" xfId="0" applyNumberFormat="1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41" fontId="31" fillId="0" borderId="12" xfId="0" applyNumberFormat="1" applyFont="1" applyBorder="1" applyAlignment="1">
      <alignment horizontal="center" vertical="center" wrapText="1"/>
    </xf>
    <xf numFmtId="41" fontId="31" fillId="0" borderId="12" xfId="0" applyNumberFormat="1" applyFont="1" applyBorder="1" applyAlignment="1">
      <alignment vertical="center" wrapText="1"/>
    </xf>
    <xf numFmtId="44" fontId="41" fillId="37" borderId="6" xfId="55" applyNumberFormat="1" applyFont="1" applyFill="1" applyBorder="1" applyAlignment="1" applyProtection="1">
      <alignment horizontal="center" vertical="center"/>
      <protection locked="0"/>
    </xf>
    <xf numFmtId="0" fontId="41" fillId="37" borderId="6" xfId="55" applyNumberFormat="1" applyFont="1" applyFill="1" applyBorder="1" applyAlignment="1" applyProtection="1">
      <alignment horizontal="center" vertical="center"/>
      <protection locked="0"/>
    </xf>
    <xf numFmtId="41" fontId="31" fillId="0" borderId="6" xfId="0" applyNumberFormat="1" applyFont="1" applyFill="1" applyBorder="1" applyAlignment="1">
      <alignment vertical="center" wrapText="1"/>
    </xf>
    <xf numFmtId="41" fontId="30" fillId="0" borderId="6" xfId="0" applyNumberFormat="1" applyFont="1" applyFill="1" applyBorder="1" applyAlignment="1">
      <alignment horizontal="right" vertical="center" wrapText="1"/>
    </xf>
    <xf numFmtId="0" fontId="34" fillId="37" borderId="6" xfId="0" applyFont="1" applyFill="1" applyBorder="1" applyAlignment="1">
      <alignment horizontal="centerContinuous" vertical="center" wrapText="1"/>
    </xf>
    <xf numFmtId="41" fontId="34" fillId="37" borderId="6" xfId="0" applyNumberFormat="1" applyFont="1" applyFill="1" applyBorder="1" applyAlignment="1">
      <alignment horizontal="centerContinuous" vertical="center" wrapText="1"/>
    </xf>
    <xf numFmtId="41" fontId="3" fillId="37" borderId="6" xfId="0" applyNumberFormat="1" applyFont="1" applyFill="1" applyBorder="1" applyAlignment="1">
      <alignment horizontal="centerContinuous" vertical="center" wrapText="1"/>
    </xf>
    <xf numFmtId="41" fontId="30" fillId="0" borderId="0" xfId="0" applyNumberFormat="1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46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41" fontId="31" fillId="0" borderId="0" xfId="0" applyNumberFormat="1" applyFont="1" applyAlignment="1">
      <alignment horizontal="center" vertical="center"/>
    </xf>
    <xf numFmtId="0" fontId="42" fillId="36" borderId="18" xfId="0" applyFont="1" applyFill="1" applyBorder="1" applyAlignment="1">
      <alignment horizontal="left" vertical="center" wrapText="1"/>
    </xf>
    <xf numFmtId="0" fontId="30" fillId="35" borderId="0" xfId="0" applyFont="1" applyFill="1" applyAlignment="1" applyProtection="1">
      <alignment horizontal="center" vertical="center"/>
      <protection/>
    </xf>
    <xf numFmtId="0" fontId="30" fillId="35" borderId="0" xfId="46" applyNumberFormat="1" applyFont="1" applyFill="1" applyAlignment="1" applyProtection="1">
      <alignment vertical="center"/>
      <protection/>
    </xf>
    <xf numFmtId="0" fontId="30" fillId="35" borderId="0" xfId="46" applyNumberFormat="1" applyFont="1" applyFill="1" applyAlignment="1" applyProtection="1">
      <alignment horizontal="center" vertical="center"/>
      <protection/>
    </xf>
    <xf numFmtId="0" fontId="32" fillId="36" borderId="6" xfId="0" applyFont="1" applyFill="1" applyBorder="1" applyAlignment="1" applyProtection="1">
      <alignment horizontal="center" vertical="center" wrapText="1"/>
      <protection/>
    </xf>
    <xf numFmtId="0" fontId="32" fillId="36" borderId="6" xfId="46" applyNumberFormat="1" applyFont="1" applyFill="1" applyBorder="1" applyAlignment="1" applyProtection="1">
      <alignment horizontal="center" vertical="center" wrapText="1"/>
      <protection/>
    </xf>
    <xf numFmtId="41" fontId="30" fillId="35" borderId="0" xfId="0" applyNumberFormat="1" applyFont="1" applyFill="1" applyBorder="1" applyAlignment="1" applyProtection="1">
      <alignment horizontal="center"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30" fillId="35" borderId="19" xfId="46" applyNumberFormat="1" applyFont="1" applyFill="1" applyBorder="1" applyAlignment="1" applyProtection="1">
      <alignment vertical="center"/>
      <protection/>
    </xf>
    <xf numFmtId="0" fontId="5" fillId="35" borderId="19" xfId="46" applyNumberFormat="1" applyFont="1" applyFill="1" applyBorder="1" applyAlignment="1" applyProtection="1">
      <alignment vertical="center"/>
      <protection/>
    </xf>
    <xf numFmtId="164" fontId="30" fillId="35" borderId="0" xfId="55" applyNumberFormat="1" applyFont="1" applyFill="1" applyBorder="1" applyAlignment="1" applyProtection="1">
      <alignment horizontal="center" vertical="center"/>
      <protection/>
    </xf>
    <xf numFmtId="0" fontId="30" fillId="0" borderId="0" xfId="46" applyNumberFormat="1" applyFont="1" applyFill="1" applyBorder="1" applyAlignment="1" applyProtection="1">
      <alignment vertical="center"/>
      <protection/>
    </xf>
    <xf numFmtId="0" fontId="34" fillId="37" borderId="6" xfId="0" applyFont="1" applyFill="1" applyBorder="1" applyAlignment="1" applyProtection="1">
      <alignment horizontal="centerContinuous" vertical="center" wrapText="1"/>
      <protection/>
    </xf>
    <xf numFmtId="0" fontId="34" fillId="37" borderId="6" xfId="46" applyNumberFormat="1" applyFont="1" applyFill="1" applyBorder="1" applyAlignment="1" applyProtection="1">
      <alignment horizontal="centerContinuous" vertical="center" wrapText="1"/>
      <protection/>
    </xf>
    <xf numFmtId="41" fontId="30" fillId="35" borderId="0" xfId="0" applyNumberFormat="1" applyFont="1" applyFill="1" applyAlignment="1" applyProtection="1">
      <alignment horizontal="center" vertical="center"/>
      <protection/>
    </xf>
    <xf numFmtId="0" fontId="30" fillId="0" borderId="0" xfId="0" applyFont="1" applyAlignment="1" applyProtection="1">
      <alignment vertical="center"/>
      <protection/>
    </xf>
    <xf numFmtId="41" fontId="30" fillId="0" borderId="0" xfId="0" applyNumberFormat="1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0" fillId="0" borderId="0" xfId="46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2" fillId="36" borderId="12" xfId="0" applyFont="1" applyFill="1" applyBorder="1" applyAlignment="1" applyProtection="1">
      <alignment horizontal="center" vertical="center" wrapText="1"/>
      <protection/>
    </xf>
    <xf numFmtId="0" fontId="32" fillId="36" borderId="12" xfId="46" applyNumberFormat="1" applyFont="1" applyFill="1" applyBorder="1" applyAlignment="1" applyProtection="1">
      <alignment horizontal="center" vertical="center" wrapText="1"/>
      <protection/>
    </xf>
    <xf numFmtId="41" fontId="43" fillId="36" borderId="20" xfId="0" applyNumberFormat="1" applyFont="1" applyFill="1" applyBorder="1" applyAlignment="1">
      <alignment horizontal="center" vertical="center" wrapText="1"/>
    </xf>
    <xf numFmtId="41" fontId="43" fillId="36" borderId="21" xfId="0" applyNumberFormat="1" applyFont="1" applyFill="1" applyBorder="1" applyAlignment="1">
      <alignment horizontal="center" vertical="center" wrapText="1"/>
    </xf>
    <xf numFmtId="41" fontId="43" fillId="36" borderId="22" xfId="0" applyNumberFormat="1" applyFont="1" applyFill="1" applyBorder="1" applyAlignment="1">
      <alignment horizontal="center" vertical="center" wrapText="1"/>
    </xf>
    <xf numFmtId="0" fontId="43" fillId="36" borderId="20" xfId="0" applyFont="1" applyFill="1" applyBorder="1" applyAlignment="1" applyProtection="1">
      <alignment horizontal="center" vertical="center" wrapText="1"/>
      <protection/>
    </xf>
    <xf numFmtId="0" fontId="43" fillId="36" borderId="21" xfId="0" applyFont="1" applyFill="1" applyBorder="1" applyAlignment="1" applyProtection="1">
      <alignment horizontal="center" vertical="center" wrapText="1"/>
      <protection/>
    </xf>
    <xf numFmtId="0" fontId="43" fillId="36" borderId="23" xfId="0" applyFont="1" applyFill="1" applyBorder="1" applyAlignment="1">
      <alignment horizontal="center" vertical="center" wrapText="1"/>
    </xf>
    <xf numFmtId="0" fontId="43" fillId="36" borderId="21" xfId="0" applyFont="1" applyFill="1" applyBorder="1" applyAlignment="1">
      <alignment horizontal="center" vertical="center" wrapText="1"/>
    </xf>
    <xf numFmtId="41" fontId="30" fillId="0" borderId="16" xfId="0" applyNumberFormat="1" applyFont="1" applyBorder="1" applyAlignment="1">
      <alignment horizontal="center" vertical="center" wrapText="1"/>
    </xf>
    <xf numFmtId="41" fontId="30" fillId="0" borderId="12" xfId="0" applyNumberFormat="1" applyFont="1" applyBorder="1" applyAlignment="1">
      <alignment horizontal="center" vertical="center" wrapText="1"/>
    </xf>
    <xf numFmtId="41" fontId="30" fillId="0" borderId="24" xfId="0" applyNumberFormat="1" applyFont="1" applyBorder="1" applyAlignment="1">
      <alignment horizontal="center" vertical="center" wrapText="1"/>
    </xf>
    <xf numFmtId="41" fontId="30" fillId="0" borderId="25" xfId="0" applyNumberFormat="1" applyFont="1" applyBorder="1" applyAlignment="1">
      <alignment horizontal="center" vertical="center" wrapText="1"/>
    </xf>
    <xf numFmtId="41" fontId="30" fillId="0" borderId="13" xfId="0" applyNumberFormat="1" applyFont="1" applyBorder="1" applyAlignment="1">
      <alignment horizontal="center" vertical="center" wrapText="1"/>
    </xf>
    <xf numFmtId="0" fontId="5" fillId="35" borderId="26" xfId="46" applyNumberFormat="1" applyFont="1" applyFill="1" applyBorder="1" applyAlignment="1" applyProtection="1">
      <alignment vertical="center"/>
      <protection/>
    </xf>
    <xf numFmtId="0" fontId="30" fillId="38" borderId="0" xfId="0" applyFont="1" applyFill="1" applyBorder="1" applyAlignment="1" applyProtection="1">
      <alignment horizontal="center" vertical="center"/>
      <protection/>
    </xf>
    <xf numFmtId="0" fontId="30" fillId="38" borderId="19" xfId="46" applyNumberFormat="1" applyFont="1" applyFill="1" applyBorder="1" applyAlignment="1" applyProtection="1">
      <alignment vertical="center"/>
      <protection/>
    </xf>
  </cellXfs>
  <cellStyles count="79">
    <cellStyle name="Normal" xfId="0"/>
    <cellStyle name="0,0&#10;&#10;NA&#10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2 2 2" xfId="47"/>
    <cellStyle name="Comma 2 3" xfId="48"/>
    <cellStyle name="Comma 3" xfId="49"/>
    <cellStyle name="Comma 3 2" xfId="50"/>
    <cellStyle name="Comma 3 3" xfId="51"/>
    <cellStyle name="Currency" xfId="52"/>
    <cellStyle name="Currency [0]" xfId="53"/>
    <cellStyle name="Currency 2" xfId="54"/>
    <cellStyle name="Currency 2 2" xfId="55"/>
    <cellStyle name="Currency 2 2 2" xfId="56"/>
    <cellStyle name="Currency 2 3" xfId="57"/>
    <cellStyle name="Currency 3" xfId="58"/>
    <cellStyle name="Currency 3 2" xfId="59"/>
    <cellStyle name="Currency 3 3" xfId="60"/>
    <cellStyle name="Currency 4" xfId="61"/>
    <cellStyle name="Euro" xfId="62"/>
    <cellStyle name="Explanatory Text" xfId="63"/>
    <cellStyle name="Good" xfId="64"/>
    <cellStyle name="Grey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Input [yellow]" xfId="73"/>
    <cellStyle name="Linked Cell" xfId="74"/>
    <cellStyle name="Neutral" xfId="75"/>
    <cellStyle name="no dec" xfId="76"/>
    <cellStyle name="Normal - Style1" xfId="77"/>
    <cellStyle name="Normal 2" xfId="78"/>
    <cellStyle name="Normal 3" xfId="79"/>
    <cellStyle name="Normal 3 2" xfId="80"/>
    <cellStyle name="Normal 4" xfId="81"/>
    <cellStyle name="Note" xfId="82"/>
    <cellStyle name="Output" xfId="83"/>
    <cellStyle name="Percent" xfId="84"/>
    <cellStyle name="Percent [2]" xfId="85"/>
    <cellStyle name="Percent 2" xfId="86"/>
    <cellStyle name="Percent 3" xfId="87"/>
    <cellStyle name="Subtitle" xfId="88"/>
    <cellStyle name="Title" xfId="89"/>
    <cellStyle name="Total" xfId="90"/>
    <cellStyle name="Warning Text" xfId="91"/>
    <cellStyle name="weekly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onovera\Local%20Settings\Temporary%20Internet%20Files\Content.Outlook\9RVV44NH\State%20Bar%20of%20California%20VoIP%20RFP%20Scoring%20Sheet%202011%20v6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olas%20Olivares\My%20Documents\Communication%20Strategies\MTO\MTO%20Cutsheet%205-11-06%20Cutov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olas%20Olivares\Desktop\Telephone%20Inven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Comp."/>
      <sheetName val="Pricing"/>
      <sheetName val="Compliance"/>
      <sheetName val="Comparison"/>
      <sheetName val="Rating"/>
      <sheetName val="Scoring Sheet"/>
      <sheetName val="Schedule A"/>
      <sheetName val="Schedule B"/>
      <sheetName val="Schedule C"/>
      <sheetName val="SF Count"/>
      <sheetName val="LA Count"/>
      <sheetName val="Count Sheet"/>
      <sheetName val="Network Performance"/>
      <sheetName val="Budget Template"/>
    </sheetNames>
    <sheetDataSet>
      <sheetData sheetId="9">
        <row r="6">
          <cell r="J6">
            <v>2</v>
          </cell>
        </row>
        <row r="7">
          <cell r="J7">
            <v>8</v>
          </cell>
        </row>
        <row r="8">
          <cell r="J8">
            <v>38</v>
          </cell>
        </row>
        <row r="9">
          <cell r="J9">
            <v>5</v>
          </cell>
        </row>
        <row r="10">
          <cell r="J10">
            <v>13</v>
          </cell>
        </row>
        <row r="12">
          <cell r="J12">
            <v>254</v>
          </cell>
        </row>
        <row r="14">
          <cell r="J14">
            <v>7</v>
          </cell>
        </row>
        <row r="15">
          <cell r="J15">
            <v>23</v>
          </cell>
        </row>
        <row r="17">
          <cell r="J17">
            <v>7</v>
          </cell>
        </row>
        <row r="22">
          <cell r="J22">
            <v>15</v>
          </cell>
        </row>
        <row r="23">
          <cell r="J23">
            <v>14</v>
          </cell>
        </row>
        <row r="24">
          <cell r="J24">
            <v>3</v>
          </cell>
        </row>
        <row r="25">
          <cell r="J25">
            <v>1</v>
          </cell>
        </row>
        <row r="26">
          <cell r="J26">
            <v>11</v>
          </cell>
        </row>
        <row r="27">
          <cell r="J27">
            <v>13</v>
          </cell>
        </row>
      </sheetData>
      <sheetData sheetId="10">
        <row r="6">
          <cell r="H6">
            <v>3</v>
          </cell>
        </row>
        <row r="7">
          <cell r="H7">
            <v>7</v>
          </cell>
        </row>
        <row r="8">
          <cell r="H8">
            <v>12</v>
          </cell>
        </row>
        <row r="9">
          <cell r="H9">
            <v>6</v>
          </cell>
        </row>
        <row r="10">
          <cell r="H10">
            <v>348</v>
          </cell>
        </row>
        <row r="11">
          <cell r="H11">
            <v>5</v>
          </cell>
        </row>
        <row r="12">
          <cell r="H12">
            <v>24</v>
          </cell>
        </row>
        <row r="13">
          <cell r="H13">
            <v>39</v>
          </cell>
        </row>
        <row r="19">
          <cell r="H19">
            <v>20</v>
          </cell>
        </row>
        <row r="20">
          <cell r="H20">
            <v>17</v>
          </cell>
        </row>
        <row r="21">
          <cell r="H21">
            <v>17</v>
          </cell>
        </row>
        <row r="22">
          <cell r="H22">
            <v>2</v>
          </cell>
        </row>
        <row r="23">
          <cell r="H23">
            <v>22</v>
          </cell>
        </row>
        <row r="24">
          <cell r="H24">
            <v>23</v>
          </cell>
        </row>
        <row r="34">
          <cell r="H34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tsheet"/>
      <sheetName val="Intercom Groups"/>
      <sheetName val="Intercom Groups (SF)"/>
      <sheetName val="Data"/>
      <sheetName val="Contacts"/>
      <sheetName val="Extension Finder"/>
      <sheetName val="DialPlan"/>
      <sheetName val="Telco"/>
      <sheetName val="TelesetTemplate"/>
      <sheetName val="CoS"/>
      <sheetName val="CoR"/>
      <sheetName val="AutoAtt"/>
      <sheetName val="Call Center AutoAtt"/>
      <sheetName val="Numbering plan"/>
      <sheetName val="Skills"/>
      <sheetName val="VDNs"/>
      <sheetName val="Announcements"/>
      <sheetName val="Speed Dial"/>
      <sheetName val="vdn"/>
      <sheetName val="agent-loginID"/>
      <sheetName val="authorization-code"/>
      <sheetName val="IP"/>
      <sheetName val="Topology"/>
      <sheetName val="Testing"/>
      <sheetName val="Passwords"/>
      <sheetName val="Schedule A"/>
      <sheetName val="Assistants"/>
      <sheetName val="coverage path"/>
      <sheetName val="coverage answer-group"/>
      <sheetName val="pickup-group"/>
      <sheetName val="term-ext-group"/>
      <sheetName val="PSU Count"/>
      <sheetName val="MTO Spread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 Count"/>
      <sheetName val="SF Cou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6"/>
  <sheetViews>
    <sheetView tabSelected="1" zoomScalePageLayoutView="0" workbookViewId="0" topLeftCell="A1">
      <selection activeCell="N4" sqref="N4"/>
    </sheetView>
  </sheetViews>
  <sheetFormatPr defaultColWidth="8.8515625" defaultRowHeight="12.75" outlineLevelRow="1" outlineLevelCol="1"/>
  <cols>
    <col min="1" max="1" width="34.8515625" style="2" bestFit="1" customWidth="1"/>
    <col min="2" max="3" width="9.7109375" style="76" customWidth="1"/>
    <col min="4" max="10" width="9.7109375" style="76" hidden="1" customWidth="1" outlineLevel="1"/>
    <col min="11" max="11" width="9.7109375" style="76" customWidth="1" collapsed="1"/>
    <col min="12" max="12" width="9.7109375" style="80" customWidth="1"/>
    <col min="13" max="13" width="9.57421875" style="76" customWidth="1"/>
    <col min="14" max="14" width="8.7109375" style="77" customWidth="1"/>
    <col min="15" max="15" width="9.8515625" style="78" customWidth="1"/>
    <col min="16" max="16" width="1.7109375" style="2" customWidth="1"/>
    <col min="17" max="17" width="8.8515625" style="2" customWidth="1"/>
    <col min="18" max="18" width="9.7109375" style="76" hidden="1" customWidth="1" outlineLevel="1"/>
    <col min="19" max="19" width="11.7109375" style="76" hidden="1" customWidth="1" outlineLevel="1"/>
    <col min="20" max="24" width="9.7109375" style="76" hidden="1" customWidth="1" outlineLevel="1"/>
    <col min="25" max="25" width="5.421875" style="3" hidden="1" customWidth="1" outlineLevel="1"/>
    <col min="26" max="26" width="41.140625" style="76" hidden="1" customWidth="1" outlineLevel="1"/>
    <col min="27" max="33" width="9.7109375" style="76" hidden="1" customWidth="1" outlineLevel="1"/>
    <col min="34" max="34" width="9.7109375" style="3" hidden="1" customWidth="1" outlineLevel="1"/>
    <col min="35" max="35" width="8.8515625" style="79" hidden="1" customWidth="1" outlineLevel="1"/>
    <col min="36" max="36" width="8.8515625" style="79" customWidth="1" collapsed="1"/>
    <col min="37" max="54" width="8.8515625" style="79" customWidth="1"/>
    <col min="55" max="16384" width="8.8515625" style="2" customWidth="1"/>
  </cols>
  <sheetData>
    <row r="1" spans="1:54" ht="24.75" customHeight="1" thickBot="1">
      <c r="A1" s="81" t="s">
        <v>75</v>
      </c>
      <c r="B1" s="103" t="s">
        <v>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  <c r="N1" s="106" t="s">
        <v>4</v>
      </c>
      <c r="O1" s="107"/>
      <c r="R1" s="108" t="s">
        <v>5</v>
      </c>
      <c r="S1" s="109"/>
      <c r="T1" s="109"/>
      <c r="U1" s="109"/>
      <c r="V1" s="109"/>
      <c r="W1" s="109"/>
      <c r="X1" s="109"/>
      <c r="Z1" s="3"/>
      <c r="AA1" s="3"/>
      <c r="AB1" s="3"/>
      <c r="AC1" s="3"/>
      <c r="AD1" s="3"/>
      <c r="AE1" s="3"/>
      <c r="AF1" s="3"/>
      <c r="AG1" s="3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2.7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5"/>
      <c r="M2" s="3"/>
      <c r="N2" s="82"/>
      <c r="O2" s="83"/>
      <c r="R2" s="3"/>
      <c r="S2" s="3"/>
      <c r="T2" s="3"/>
      <c r="U2" s="3"/>
      <c r="V2" s="3"/>
      <c r="W2" s="3"/>
      <c r="X2" s="3"/>
      <c r="Z2" s="3"/>
      <c r="AA2" s="3"/>
      <c r="AB2" s="3"/>
      <c r="AC2" s="3"/>
      <c r="AD2" s="3"/>
      <c r="AE2" s="3"/>
      <c r="AF2" s="3"/>
      <c r="AG2" s="3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34" s="1" customFormat="1" ht="25.5">
      <c r="A3" s="6" t="s">
        <v>6</v>
      </c>
      <c r="B3" s="7" t="s">
        <v>7</v>
      </c>
      <c r="C3" s="7" t="s">
        <v>8</v>
      </c>
      <c r="D3" s="7"/>
      <c r="E3" s="7"/>
      <c r="F3" s="7"/>
      <c r="G3" s="7"/>
      <c r="H3" s="7"/>
      <c r="I3" s="7"/>
      <c r="J3" s="7"/>
      <c r="K3" s="7" t="s">
        <v>9</v>
      </c>
      <c r="L3" s="8" t="s">
        <v>0</v>
      </c>
      <c r="M3" s="8" t="s">
        <v>10</v>
      </c>
      <c r="N3" s="101" t="s">
        <v>11</v>
      </c>
      <c r="O3" s="102" t="s">
        <v>12</v>
      </c>
      <c r="R3" s="7"/>
      <c r="S3" s="7"/>
      <c r="T3" s="7"/>
      <c r="U3" s="7"/>
      <c r="V3" s="7"/>
      <c r="W3" s="7"/>
      <c r="X3" s="7"/>
      <c r="Y3" s="3"/>
      <c r="Z3" s="3" t="s">
        <v>13</v>
      </c>
      <c r="AA3" s="9">
        <v>1.5</v>
      </c>
      <c r="AB3" s="3"/>
      <c r="AC3" s="3"/>
      <c r="AD3" s="3"/>
      <c r="AE3" s="3"/>
      <c r="AF3" s="3"/>
      <c r="AG3" s="3"/>
      <c r="AH3" s="3"/>
    </row>
    <row r="4" spans="1:54" ht="12.75">
      <c r="A4" s="10" t="s">
        <v>14</v>
      </c>
      <c r="B4" s="11">
        <v>4</v>
      </c>
      <c r="C4" s="11">
        <v>3</v>
      </c>
      <c r="D4" s="11"/>
      <c r="E4" s="11"/>
      <c r="F4" s="11"/>
      <c r="G4" s="11"/>
      <c r="H4" s="11"/>
      <c r="I4" s="11"/>
      <c r="J4" s="11"/>
      <c r="K4" s="11">
        <v>1</v>
      </c>
      <c r="L4" s="12">
        <f>SUM(B4:K4)</f>
        <v>8</v>
      </c>
      <c r="M4" s="110">
        <v>12</v>
      </c>
      <c r="N4" s="13" t="s">
        <v>2</v>
      </c>
      <c r="O4" s="14" t="s">
        <v>2</v>
      </c>
      <c r="P4" s="15"/>
      <c r="Q4" s="15"/>
      <c r="R4" s="11"/>
      <c r="S4" s="11"/>
      <c r="T4" s="11"/>
      <c r="U4" s="11"/>
      <c r="V4" s="11"/>
      <c r="W4" s="11"/>
      <c r="X4" s="11"/>
      <c r="Z4" s="3"/>
      <c r="AA4" s="3"/>
      <c r="AB4" s="3"/>
      <c r="AC4" s="3"/>
      <c r="AD4" s="3"/>
      <c r="AE4" s="3"/>
      <c r="AF4" s="3"/>
      <c r="AG4" s="3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2.75">
      <c r="A5" s="10" t="s">
        <v>15</v>
      </c>
      <c r="B5" s="11">
        <v>1</v>
      </c>
      <c r="C5" s="112" t="s">
        <v>16</v>
      </c>
      <c r="D5" s="113"/>
      <c r="E5" s="113"/>
      <c r="F5" s="113"/>
      <c r="G5" s="113"/>
      <c r="H5" s="113"/>
      <c r="I5" s="113"/>
      <c r="J5" s="113"/>
      <c r="K5" s="113"/>
      <c r="L5" s="114"/>
      <c r="M5" s="111"/>
      <c r="N5" s="13" t="s">
        <v>2</v>
      </c>
      <c r="O5" s="14" t="s">
        <v>2</v>
      </c>
      <c r="P5" s="15"/>
      <c r="Q5" s="15"/>
      <c r="R5" s="11"/>
      <c r="S5" s="11"/>
      <c r="T5" s="11"/>
      <c r="U5" s="11"/>
      <c r="V5" s="11"/>
      <c r="W5" s="11"/>
      <c r="X5" s="11"/>
      <c r="Z5" s="3"/>
      <c r="AA5" s="3"/>
      <c r="AB5" s="3"/>
      <c r="AC5" s="3"/>
      <c r="AD5" s="3"/>
      <c r="AE5" s="3"/>
      <c r="AF5" s="3"/>
      <c r="AG5" s="3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2.75">
      <c r="A6" s="10" t="s">
        <v>17</v>
      </c>
      <c r="B6" s="11">
        <v>4</v>
      </c>
      <c r="C6" s="11">
        <v>4</v>
      </c>
      <c r="D6" s="11"/>
      <c r="E6" s="11"/>
      <c r="F6" s="11"/>
      <c r="G6" s="11"/>
      <c r="H6" s="11"/>
      <c r="I6" s="11"/>
      <c r="J6" s="11"/>
      <c r="K6" s="11"/>
      <c r="L6" s="12">
        <f>SUM(B6:K6)</f>
        <v>8</v>
      </c>
      <c r="M6" s="11">
        <v>24</v>
      </c>
      <c r="N6" s="13" t="s">
        <v>2</v>
      </c>
      <c r="O6" s="14" t="s">
        <v>2</v>
      </c>
      <c r="P6" s="15"/>
      <c r="Q6" s="15"/>
      <c r="R6" s="11"/>
      <c r="S6" s="11"/>
      <c r="T6" s="11"/>
      <c r="U6" s="11"/>
      <c r="V6" s="11"/>
      <c r="W6" s="11"/>
      <c r="X6" s="11"/>
      <c r="Z6" s="3"/>
      <c r="AA6" s="3"/>
      <c r="AB6" s="3"/>
      <c r="AC6" s="3"/>
      <c r="AD6" s="3"/>
      <c r="AE6" s="3"/>
      <c r="AF6" s="3"/>
      <c r="AG6" s="3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2.75" hidden="1" outlineLevel="1">
      <c r="A7" s="10" t="s">
        <v>18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2">
        <f>SUM(B7:K7)</f>
        <v>0</v>
      </c>
      <c r="M7" s="11"/>
      <c r="N7" s="13" t="s">
        <v>2</v>
      </c>
      <c r="O7" s="14" t="s">
        <v>2</v>
      </c>
      <c r="P7" s="15"/>
      <c r="Q7" s="15"/>
      <c r="R7" s="11"/>
      <c r="S7" s="11"/>
      <c r="T7" s="11"/>
      <c r="U7" s="11"/>
      <c r="V7" s="11"/>
      <c r="W7" s="11"/>
      <c r="X7" s="11"/>
      <c r="Z7" s="3"/>
      <c r="AA7" s="3"/>
      <c r="AB7" s="3"/>
      <c r="AC7" s="3"/>
      <c r="AD7" s="3"/>
      <c r="AE7" s="3"/>
      <c r="AF7" s="3"/>
      <c r="AG7" s="3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2.75" hidden="1" outlineLevel="1">
      <c r="A8" s="10" t="s">
        <v>1</v>
      </c>
      <c r="B8" s="16"/>
      <c r="C8" s="17"/>
      <c r="D8" s="17"/>
      <c r="E8" s="17"/>
      <c r="F8" s="17"/>
      <c r="G8" s="17"/>
      <c r="H8" s="17"/>
      <c r="I8" s="17"/>
      <c r="J8" s="17"/>
      <c r="K8" s="11"/>
      <c r="L8" s="12"/>
      <c r="M8" s="11"/>
      <c r="N8" s="13" t="s">
        <v>2</v>
      </c>
      <c r="O8" s="14" t="s">
        <v>2</v>
      </c>
      <c r="P8" s="15"/>
      <c r="Q8" s="15"/>
      <c r="R8" s="18"/>
      <c r="S8" s="18"/>
      <c r="T8" s="18"/>
      <c r="U8" s="18"/>
      <c r="V8" s="18"/>
      <c r="W8" s="18"/>
      <c r="X8" s="18"/>
      <c r="Z8" s="3"/>
      <c r="AA8" s="3"/>
      <c r="AB8" s="3"/>
      <c r="AC8" s="3"/>
      <c r="AD8" s="3"/>
      <c r="AE8" s="3"/>
      <c r="AF8" s="3"/>
      <c r="AG8" s="3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2.75" collapsed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5"/>
      <c r="M9" s="3"/>
      <c r="N9" s="82"/>
      <c r="O9" s="84"/>
      <c r="P9" s="15"/>
      <c r="Q9" s="15"/>
      <c r="R9" s="3"/>
      <c r="S9" s="3"/>
      <c r="T9" s="3"/>
      <c r="U9" s="3"/>
      <c r="V9" s="3"/>
      <c r="W9" s="3"/>
      <c r="X9" s="3"/>
      <c r="Z9" s="3"/>
      <c r="AA9" s="3"/>
      <c r="AB9" s="3"/>
      <c r="AC9" s="3"/>
      <c r="AD9" s="3"/>
      <c r="AE9" s="3"/>
      <c r="AF9" s="3"/>
      <c r="AG9" s="3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34" s="1" customFormat="1" ht="25.5">
      <c r="A10" s="6" t="s">
        <v>19</v>
      </c>
      <c r="B10" s="19" t="str">
        <f aca="true" t="shared" si="0" ref="B10:M10">B$3</f>
        <v>San Francisco</v>
      </c>
      <c r="C10" s="19" t="str">
        <f t="shared" si="0"/>
        <v>Los Angeles</v>
      </c>
      <c r="D10" s="19">
        <f t="shared" si="0"/>
        <v>0</v>
      </c>
      <c r="E10" s="19">
        <f t="shared" si="0"/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 t="str">
        <f t="shared" si="0"/>
        <v>Spare</v>
      </c>
      <c r="L10" s="20" t="str">
        <f t="shared" si="0"/>
        <v>Total</v>
      </c>
      <c r="M10" s="20" t="str">
        <f t="shared" si="0"/>
        <v>System Capacity</v>
      </c>
      <c r="N10" s="85" t="s">
        <v>11</v>
      </c>
      <c r="O10" s="86" t="str">
        <f>O$3</f>
        <v>Quoted Capacity</v>
      </c>
      <c r="P10" s="23"/>
      <c r="Q10" s="23"/>
      <c r="R10" s="19">
        <f aca="true" t="shared" si="1" ref="R10:X10">R$3</f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28" customFormat="1" ht="12.75">
      <c r="A11" s="24" t="s">
        <v>20</v>
      </c>
      <c r="B11" s="12">
        <f>SUM(B22,B28,B35)</f>
        <v>466</v>
      </c>
      <c r="C11" s="12">
        <f aca="true" t="shared" si="2" ref="C11:K11">SUM(C22,C28,C34:C39)</f>
        <v>560</v>
      </c>
      <c r="D11" s="12">
        <f t="shared" si="2"/>
        <v>0</v>
      </c>
      <c r="E11" s="25">
        <f t="shared" si="2"/>
        <v>0</v>
      </c>
      <c r="F11" s="25">
        <f t="shared" si="2"/>
        <v>0</v>
      </c>
      <c r="G11" s="12">
        <f t="shared" si="2"/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58</v>
      </c>
      <c r="L11" s="12">
        <f>SUM(B11:K11)</f>
        <v>1084</v>
      </c>
      <c r="M11" s="18">
        <f>SUM(M22,M28,M35)</f>
        <v>1550</v>
      </c>
      <c r="N11" s="26" t="s">
        <v>2</v>
      </c>
      <c r="O11" s="14" t="s">
        <v>2</v>
      </c>
      <c r="P11" s="27"/>
      <c r="Q11" s="27"/>
      <c r="R11" s="12">
        <f aca="true" t="shared" si="3" ref="R11:X11">SUM(R22,R28,R34:R39)</f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54" ht="12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/>
      <c r="M12" s="30"/>
      <c r="N12" s="88"/>
      <c r="O12" s="89"/>
      <c r="R12" s="30"/>
      <c r="S12" s="30"/>
      <c r="T12" s="30"/>
      <c r="U12" s="30"/>
      <c r="V12" s="30"/>
      <c r="W12" s="30"/>
      <c r="X12" s="30"/>
      <c r="Z12" s="3"/>
      <c r="AA12" s="3"/>
      <c r="AB12" s="3"/>
      <c r="AC12" s="3"/>
      <c r="AD12" s="3"/>
      <c r="AE12" s="3"/>
      <c r="AF12" s="3"/>
      <c r="AG12" s="3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34" s="39" customFormat="1" ht="12.75">
      <c r="A13" s="32" t="s">
        <v>21</v>
      </c>
      <c r="B13" s="33">
        <f>'[1]SF Count'!J6</f>
        <v>2</v>
      </c>
      <c r="C13" s="33">
        <f>'[1]LA Count'!H6</f>
        <v>3</v>
      </c>
      <c r="D13" s="33"/>
      <c r="E13" s="33"/>
      <c r="F13" s="33"/>
      <c r="G13" s="33"/>
      <c r="H13" s="34"/>
      <c r="I13" s="34"/>
      <c r="J13" s="34"/>
      <c r="K13" s="34"/>
      <c r="L13" s="35">
        <f aca="true" t="shared" si="4" ref="L13:L22">SUM(B13:K13)</f>
        <v>5</v>
      </c>
      <c r="M13" s="115"/>
      <c r="N13" s="36" t="s">
        <v>2</v>
      </c>
      <c r="O13" s="37" t="s">
        <v>22</v>
      </c>
      <c r="P13" s="38"/>
      <c r="R13" s="34"/>
      <c r="S13" s="34"/>
      <c r="T13" s="34"/>
      <c r="U13" s="34"/>
      <c r="V13" s="34"/>
      <c r="W13" s="34"/>
      <c r="X13" s="34"/>
      <c r="Y13" s="40">
        <f aca="true" t="shared" si="5" ref="Y13:Y21">SUM(R13:X13)</f>
        <v>0</v>
      </c>
      <c r="Z13" s="3"/>
      <c r="AA13" s="3"/>
      <c r="AB13" s="3"/>
      <c r="AC13" s="3"/>
      <c r="AD13" s="3"/>
      <c r="AE13" s="3"/>
      <c r="AF13" s="3"/>
      <c r="AG13" s="3"/>
      <c r="AH13" s="41"/>
    </row>
    <row r="14" spans="1:34" s="39" customFormat="1" ht="13.5" customHeight="1">
      <c r="A14" s="32" t="s">
        <v>23</v>
      </c>
      <c r="B14" s="34">
        <f>B13</f>
        <v>2</v>
      </c>
      <c r="C14" s="34">
        <f aca="true" t="shared" si="6" ref="C14:J14">C13</f>
        <v>3</v>
      </c>
      <c r="D14" s="34">
        <f t="shared" si="6"/>
        <v>0</v>
      </c>
      <c r="E14" s="34">
        <f t="shared" si="6"/>
        <v>0</v>
      </c>
      <c r="F14" s="34">
        <f t="shared" si="6"/>
        <v>0</v>
      </c>
      <c r="G14" s="34">
        <f t="shared" si="6"/>
        <v>0</v>
      </c>
      <c r="H14" s="34">
        <f t="shared" si="6"/>
        <v>0</v>
      </c>
      <c r="I14" s="34">
        <f t="shared" si="6"/>
        <v>0</v>
      </c>
      <c r="J14" s="34">
        <f t="shared" si="6"/>
        <v>0</v>
      </c>
      <c r="K14" s="34">
        <f aca="true" t="shared" si="7" ref="K14:K21">ROUNDUP(SUM(B14:J14)*0.04,0)</f>
        <v>1</v>
      </c>
      <c r="L14" s="35">
        <f t="shared" si="4"/>
        <v>6</v>
      </c>
      <c r="M14" s="90"/>
      <c r="N14" s="36" t="s">
        <v>2</v>
      </c>
      <c r="O14" s="37" t="s">
        <v>22</v>
      </c>
      <c r="P14" s="38"/>
      <c r="R14" s="34"/>
      <c r="S14" s="34"/>
      <c r="T14" s="34"/>
      <c r="U14" s="34"/>
      <c r="V14" s="34"/>
      <c r="W14" s="34"/>
      <c r="X14" s="34"/>
      <c r="Y14" s="40">
        <f t="shared" si="5"/>
        <v>0</v>
      </c>
      <c r="Z14" s="3"/>
      <c r="AA14" s="3"/>
      <c r="AB14" s="3"/>
      <c r="AC14" s="3"/>
      <c r="AD14" s="3"/>
      <c r="AE14" s="3"/>
      <c r="AF14" s="3"/>
      <c r="AG14" s="3"/>
      <c r="AH14" s="41"/>
    </row>
    <row r="15" spans="1:34" s="39" customFormat="1" ht="12.75">
      <c r="A15" s="32" t="s">
        <v>24</v>
      </c>
      <c r="B15" s="33">
        <f>'[1]SF Count'!J7</f>
        <v>8</v>
      </c>
      <c r="C15" s="33">
        <f>SUM('[1]LA Count'!H7)</f>
        <v>7</v>
      </c>
      <c r="D15" s="33"/>
      <c r="E15" s="33"/>
      <c r="F15" s="33"/>
      <c r="G15" s="33"/>
      <c r="H15" s="34"/>
      <c r="I15" s="34"/>
      <c r="J15" s="34"/>
      <c r="K15" s="34">
        <f t="shared" si="7"/>
        <v>1</v>
      </c>
      <c r="L15" s="35">
        <f t="shared" si="4"/>
        <v>16</v>
      </c>
      <c r="M15" s="90"/>
      <c r="N15" s="36" t="s">
        <v>2</v>
      </c>
      <c r="O15" s="37" t="s">
        <v>22</v>
      </c>
      <c r="P15" s="38"/>
      <c r="R15" s="34"/>
      <c r="S15" s="34"/>
      <c r="T15" s="34"/>
      <c r="U15" s="34"/>
      <c r="V15" s="34"/>
      <c r="W15" s="34"/>
      <c r="X15" s="34"/>
      <c r="Y15" s="40">
        <f t="shared" si="5"/>
        <v>0</v>
      </c>
      <c r="Z15" s="3"/>
      <c r="AA15" s="3"/>
      <c r="AB15" s="3"/>
      <c r="AC15" s="3"/>
      <c r="AD15" s="3"/>
      <c r="AE15" s="3"/>
      <c r="AF15" s="3"/>
      <c r="AG15" s="3"/>
      <c r="AH15" s="41"/>
    </row>
    <row r="16" spans="1:34" s="39" customFormat="1" ht="12.75">
      <c r="A16" s="32" t="s">
        <v>25</v>
      </c>
      <c r="B16" s="33">
        <f>SUM('[1]SF Count'!J8:J9)</f>
        <v>43</v>
      </c>
      <c r="C16" s="33">
        <f>SUM('[1]LA Count'!H8)</f>
        <v>12</v>
      </c>
      <c r="D16" s="33"/>
      <c r="E16" s="33"/>
      <c r="F16" s="33"/>
      <c r="G16" s="33"/>
      <c r="H16" s="34"/>
      <c r="I16" s="34"/>
      <c r="J16" s="34"/>
      <c r="K16" s="34">
        <f t="shared" si="7"/>
        <v>3</v>
      </c>
      <c r="L16" s="35">
        <f>SUM(B16:K16)</f>
        <v>58</v>
      </c>
      <c r="M16" s="90"/>
      <c r="N16" s="36" t="s">
        <v>2</v>
      </c>
      <c r="O16" s="37" t="s">
        <v>22</v>
      </c>
      <c r="P16" s="38"/>
      <c r="R16" s="34"/>
      <c r="S16" s="34"/>
      <c r="T16" s="34"/>
      <c r="U16" s="34"/>
      <c r="V16" s="34"/>
      <c r="W16" s="34"/>
      <c r="X16" s="34"/>
      <c r="Y16" s="40">
        <f t="shared" si="5"/>
        <v>0</v>
      </c>
      <c r="Z16" s="3"/>
      <c r="AA16" s="3"/>
      <c r="AB16" s="3"/>
      <c r="AC16" s="3"/>
      <c r="AD16" s="3"/>
      <c r="AE16" s="3"/>
      <c r="AF16" s="3"/>
      <c r="AG16" s="3"/>
      <c r="AH16" s="41"/>
    </row>
    <row r="17" spans="1:34" s="39" customFormat="1" ht="12.75">
      <c r="A17" s="32" t="s">
        <v>26</v>
      </c>
      <c r="B17" s="33">
        <f>'[1]SF Count'!J10</f>
        <v>13</v>
      </c>
      <c r="C17" s="33">
        <f>'[1]LA Count'!H9</f>
        <v>6</v>
      </c>
      <c r="D17" s="33"/>
      <c r="E17" s="33"/>
      <c r="F17" s="33"/>
      <c r="G17" s="33"/>
      <c r="H17" s="34"/>
      <c r="I17" s="34"/>
      <c r="J17" s="34"/>
      <c r="K17" s="34">
        <f t="shared" si="7"/>
        <v>1</v>
      </c>
      <c r="L17" s="35">
        <f>SUM(B17:K17)</f>
        <v>20</v>
      </c>
      <c r="M17" s="90"/>
      <c r="N17" s="36" t="s">
        <v>2</v>
      </c>
      <c r="O17" s="37" t="s">
        <v>22</v>
      </c>
      <c r="P17" s="38"/>
      <c r="R17" s="34"/>
      <c r="S17" s="34"/>
      <c r="T17" s="34"/>
      <c r="U17" s="34"/>
      <c r="V17" s="34"/>
      <c r="W17" s="34"/>
      <c r="X17" s="34"/>
      <c r="Y17" s="40">
        <f t="shared" si="5"/>
        <v>0</v>
      </c>
      <c r="Z17" s="3"/>
      <c r="AA17" s="3"/>
      <c r="AB17" s="3"/>
      <c r="AC17" s="3"/>
      <c r="AD17" s="3"/>
      <c r="AE17" s="3"/>
      <c r="AF17" s="3"/>
      <c r="AG17" s="3"/>
      <c r="AH17" s="41"/>
    </row>
    <row r="18" spans="1:34" s="39" customFormat="1" ht="12.75">
      <c r="A18" s="32" t="s">
        <v>27</v>
      </c>
      <c r="B18" s="33">
        <f>'[1]SF Count'!J12+'[1]SF Count'!J15-5</f>
        <v>272</v>
      </c>
      <c r="C18" s="33">
        <f>SUM('[1]LA Count'!H10,'[1]LA Count'!H12)-2</f>
        <v>370</v>
      </c>
      <c r="D18" s="33"/>
      <c r="E18" s="33"/>
      <c r="F18" s="33"/>
      <c r="G18" s="33"/>
      <c r="H18" s="34"/>
      <c r="I18" s="34"/>
      <c r="J18" s="34"/>
      <c r="K18" s="34">
        <f t="shared" si="7"/>
        <v>26</v>
      </c>
      <c r="L18" s="35">
        <f>SUM(B18:K18)</f>
        <v>668</v>
      </c>
      <c r="M18" s="90"/>
      <c r="N18" s="36" t="s">
        <v>2</v>
      </c>
      <c r="O18" s="37" t="s">
        <v>22</v>
      </c>
      <c r="P18" s="38"/>
      <c r="R18" s="34"/>
      <c r="S18" s="34"/>
      <c r="T18" s="34"/>
      <c r="U18" s="34"/>
      <c r="V18" s="34"/>
      <c r="W18" s="34"/>
      <c r="X18" s="34"/>
      <c r="Y18" s="40">
        <f t="shared" si="5"/>
        <v>0</v>
      </c>
      <c r="Z18" s="3"/>
      <c r="AA18" s="3"/>
      <c r="AB18" s="3"/>
      <c r="AC18" s="3"/>
      <c r="AD18" s="3"/>
      <c r="AE18" s="3"/>
      <c r="AF18" s="3"/>
      <c r="AG18" s="3"/>
      <c r="AH18" s="41"/>
    </row>
    <row r="19" spans="1:34" s="39" customFormat="1" ht="12.75">
      <c r="A19" s="32" t="s">
        <v>28</v>
      </c>
      <c r="B19" s="33">
        <f>'[1]SF Count'!J14</f>
        <v>7</v>
      </c>
      <c r="C19" s="33">
        <f>'[1]LA Count'!H11</f>
        <v>5</v>
      </c>
      <c r="D19" s="33"/>
      <c r="E19" s="33"/>
      <c r="F19" s="33"/>
      <c r="G19" s="33"/>
      <c r="H19" s="34"/>
      <c r="I19" s="34"/>
      <c r="J19" s="34"/>
      <c r="K19" s="34">
        <f t="shared" si="7"/>
        <v>1</v>
      </c>
      <c r="L19" s="35">
        <f>SUM(B19:K19)</f>
        <v>13</v>
      </c>
      <c r="M19" s="90"/>
      <c r="N19" s="36" t="s">
        <v>2</v>
      </c>
      <c r="O19" s="37" t="s">
        <v>22</v>
      </c>
      <c r="P19" s="38"/>
      <c r="R19" s="34"/>
      <c r="S19" s="34"/>
      <c r="T19" s="34"/>
      <c r="U19" s="34"/>
      <c r="V19" s="34"/>
      <c r="W19" s="34"/>
      <c r="X19" s="34"/>
      <c r="Y19" s="40">
        <f t="shared" si="5"/>
        <v>0</v>
      </c>
      <c r="Z19" s="3"/>
      <c r="AA19" s="3"/>
      <c r="AB19" s="3"/>
      <c r="AC19" s="3"/>
      <c r="AD19" s="3"/>
      <c r="AE19" s="3"/>
      <c r="AF19" s="3"/>
      <c r="AG19" s="3"/>
      <c r="AH19" s="41"/>
    </row>
    <row r="20" spans="1:34" s="39" customFormat="1" ht="12.75">
      <c r="A20" s="32" t="s">
        <v>29</v>
      </c>
      <c r="B20" s="34">
        <v>55</v>
      </c>
      <c r="C20" s="34">
        <f>'[1]LA Count'!H13</f>
        <v>39</v>
      </c>
      <c r="D20" s="34"/>
      <c r="E20" s="34"/>
      <c r="F20" s="34"/>
      <c r="G20" s="34"/>
      <c r="H20" s="34"/>
      <c r="I20" s="34"/>
      <c r="J20" s="34"/>
      <c r="K20" s="34">
        <f t="shared" si="7"/>
        <v>4</v>
      </c>
      <c r="L20" s="35">
        <f t="shared" si="4"/>
        <v>98</v>
      </c>
      <c r="M20" s="90"/>
      <c r="N20" s="36" t="s">
        <v>2</v>
      </c>
      <c r="O20" s="37" t="s">
        <v>22</v>
      </c>
      <c r="P20" s="38"/>
      <c r="R20" s="34"/>
      <c r="S20" s="34"/>
      <c r="T20" s="34"/>
      <c r="U20" s="34"/>
      <c r="V20" s="34"/>
      <c r="W20" s="34"/>
      <c r="X20" s="34"/>
      <c r="Y20" s="40">
        <f t="shared" si="5"/>
        <v>0</v>
      </c>
      <c r="Z20" s="3"/>
      <c r="AA20" s="3"/>
      <c r="AB20" s="3"/>
      <c r="AC20" s="3"/>
      <c r="AD20" s="3"/>
      <c r="AE20" s="3"/>
      <c r="AF20" s="3"/>
      <c r="AG20" s="3"/>
      <c r="AH20" s="41"/>
    </row>
    <row r="21" spans="1:34" s="39" customFormat="1" ht="13.5" thickBot="1">
      <c r="A21" s="32" t="s">
        <v>30</v>
      </c>
      <c r="B21" s="34">
        <f>'[1]SF Count'!J17</f>
        <v>7</v>
      </c>
      <c r="C21" s="34">
        <v>3</v>
      </c>
      <c r="D21" s="34"/>
      <c r="E21" s="34"/>
      <c r="F21" s="34"/>
      <c r="G21" s="34"/>
      <c r="H21" s="34"/>
      <c r="I21" s="34"/>
      <c r="J21" s="34"/>
      <c r="K21" s="34">
        <f t="shared" si="7"/>
        <v>1</v>
      </c>
      <c r="L21" s="35">
        <f t="shared" si="4"/>
        <v>11</v>
      </c>
      <c r="M21" s="90"/>
      <c r="N21" s="36" t="s">
        <v>2</v>
      </c>
      <c r="O21" s="37" t="s">
        <v>22</v>
      </c>
      <c r="P21" s="38"/>
      <c r="R21" s="34"/>
      <c r="S21" s="34"/>
      <c r="T21" s="34"/>
      <c r="U21" s="34"/>
      <c r="V21" s="34"/>
      <c r="W21" s="34"/>
      <c r="X21" s="34"/>
      <c r="Y21" s="40">
        <f t="shared" si="5"/>
        <v>0</v>
      </c>
      <c r="Z21" s="3"/>
      <c r="AA21" s="3"/>
      <c r="AB21" s="3"/>
      <c r="AC21" s="3"/>
      <c r="AD21" s="3"/>
      <c r="AE21" s="3"/>
      <c r="AF21" s="3"/>
      <c r="AG21" s="3"/>
      <c r="AH21" s="41"/>
    </row>
    <row r="22" spans="1:34" s="46" customFormat="1" ht="13.5" thickTop="1">
      <c r="A22" s="42" t="s">
        <v>31</v>
      </c>
      <c r="B22" s="43">
        <f aca="true" t="shared" si="8" ref="B22:K22">SUM(B13:B21)</f>
        <v>409</v>
      </c>
      <c r="C22" s="43">
        <f t="shared" si="8"/>
        <v>448</v>
      </c>
      <c r="D22" s="43">
        <f t="shared" si="8"/>
        <v>0</v>
      </c>
      <c r="E22" s="43">
        <f t="shared" si="8"/>
        <v>0</v>
      </c>
      <c r="F22" s="43">
        <f t="shared" si="8"/>
        <v>0</v>
      </c>
      <c r="G22" s="43">
        <f t="shared" si="8"/>
        <v>0</v>
      </c>
      <c r="H22" s="43">
        <f t="shared" si="8"/>
        <v>0</v>
      </c>
      <c r="I22" s="43">
        <f t="shared" si="8"/>
        <v>0</v>
      </c>
      <c r="J22" s="43">
        <f t="shared" si="8"/>
        <v>0</v>
      </c>
      <c r="K22" s="43">
        <f t="shared" si="8"/>
        <v>38</v>
      </c>
      <c r="L22" s="44">
        <f t="shared" si="4"/>
        <v>895</v>
      </c>
      <c r="M22" s="45">
        <f>ROUND(L22*$AA$3,-2)</f>
        <v>1300</v>
      </c>
      <c r="N22" s="26" t="s">
        <v>2</v>
      </c>
      <c r="O22" s="14" t="s">
        <v>2</v>
      </c>
      <c r="R22" s="43">
        <f aca="true" t="shared" si="9" ref="R22:Y22">SUM(R13:R21)</f>
        <v>0</v>
      </c>
      <c r="S22" s="43">
        <f t="shared" si="9"/>
        <v>0</v>
      </c>
      <c r="T22" s="43">
        <f t="shared" si="9"/>
        <v>0</v>
      </c>
      <c r="U22" s="43">
        <f t="shared" si="9"/>
        <v>0</v>
      </c>
      <c r="V22" s="43">
        <f t="shared" si="9"/>
        <v>0</v>
      </c>
      <c r="W22" s="43">
        <f t="shared" si="9"/>
        <v>0</v>
      </c>
      <c r="X22" s="43">
        <f t="shared" si="9"/>
        <v>0</v>
      </c>
      <c r="Y22" s="43">
        <f t="shared" si="9"/>
        <v>0</v>
      </c>
      <c r="Z22" s="3"/>
      <c r="AA22" s="3"/>
      <c r="AB22" s="3"/>
      <c r="AC22" s="3"/>
      <c r="AD22" s="3"/>
      <c r="AE22" s="3"/>
      <c r="AF22" s="3"/>
      <c r="AG22" s="3"/>
      <c r="AH22" s="47"/>
    </row>
    <row r="23" spans="1:54" ht="12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1"/>
      <c r="M23" s="87"/>
      <c r="N23" s="88"/>
      <c r="O23" s="89"/>
      <c r="R23" s="30"/>
      <c r="S23" s="30"/>
      <c r="T23" s="30"/>
      <c r="U23" s="30"/>
      <c r="V23" s="30"/>
      <c r="W23" s="30"/>
      <c r="X23" s="30"/>
      <c r="Y23" s="48"/>
      <c r="Z23" s="3"/>
      <c r="AA23" s="3"/>
      <c r="AB23" s="3"/>
      <c r="AC23" s="3"/>
      <c r="AD23" s="3"/>
      <c r="AE23" s="3"/>
      <c r="AF23" s="3"/>
      <c r="AG23" s="3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34" s="39" customFormat="1" ht="12.75">
      <c r="A24" s="32" t="s">
        <v>32</v>
      </c>
      <c r="B24" s="33">
        <f>'[1]SF Count'!J22</f>
        <v>15</v>
      </c>
      <c r="C24" s="49">
        <f>'[1]LA Count'!H19</f>
        <v>20</v>
      </c>
      <c r="D24" s="49"/>
      <c r="E24" s="49"/>
      <c r="F24" s="49"/>
      <c r="G24" s="49"/>
      <c r="H24" s="50"/>
      <c r="I24" s="50"/>
      <c r="J24" s="50"/>
      <c r="K24" s="50"/>
      <c r="L24" s="35">
        <f>SUM(B24:K24)</f>
        <v>35</v>
      </c>
      <c r="M24" s="115"/>
      <c r="N24" s="36" t="s">
        <v>2</v>
      </c>
      <c r="O24" s="90"/>
      <c r="R24" s="50"/>
      <c r="S24" s="50"/>
      <c r="T24" s="50"/>
      <c r="U24" s="50"/>
      <c r="V24" s="50"/>
      <c r="W24" s="50"/>
      <c r="X24" s="50"/>
      <c r="Y24" s="40">
        <f>SUM(R24:X24)</f>
        <v>0</v>
      </c>
      <c r="Z24" s="3"/>
      <c r="AA24" s="3"/>
      <c r="AB24" s="3"/>
      <c r="AC24" s="3"/>
      <c r="AD24" s="3"/>
      <c r="AE24" s="3"/>
      <c r="AF24" s="3"/>
      <c r="AG24" s="3"/>
      <c r="AH24" s="41"/>
    </row>
    <row r="25" spans="1:34" s="39" customFormat="1" ht="12.75">
      <c r="A25" s="32" t="s">
        <v>33</v>
      </c>
      <c r="B25" s="33">
        <f>'[1]SF Count'!J23</f>
        <v>14</v>
      </c>
      <c r="C25" s="49">
        <f>'[1]LA Count'!H20</f>
        <v>17</v>
      </c>
      <c r="D25" s="49"/>
      <c r="E25" s="49"/>
      <c r="F25" s="49"/>
      <c r="G25" s="49"/>
      <c r="H25" s="50"/>
      <c r="I25" s="50"/>
      <c r="J25" s="50"/>
      <c r="K25" s="50"/>
      <c r="L25" s="35">
        <f>SUM(B25:K25)</f>
        <v>31</v>
      </c>
      <c r="M25" s="90"/>
      <c r="N25" s="36" t="s">
        <v>2</v>
      </c>
      <c r="O25" s="90"/>
      <c r="R25" s="50"/>
      <c r="S25" s="50"/>
      <c r="T25" s="50"/>
      <c r="U25" s="50"/>
      <c r="V25" s="50"/>
      <c r="W25" s="50"/>
      <c r="X25" s="50"/>
      <c r="Y25" s="40">
        <f>SUM(R25:X25)</f>
        <v>0</v>
      </c>
      <c r="Z25" s="3"/>
      <c r="AA25" s="3"/>
      <c r="AB25" s="3"/>
      <c r="AC25" s="3"/>
      <c r="AD25" s="3"/>
      <c r="AE25" s="3"/>
      <c r="AF25" s="3"/>
      <c r="AG25" s="3"/>
      <c r="AH25" s="41"/>
    </row>
    <row r="26" spans="1:34" s="39" customFormat="1" ht="12.75">
      <c r="A26" s="32" t="s">
        <v>34</v>
      </c>
      <c r="B26" s="33">
        <f>SUM('[1]SF Count'!J24:J25)</f>
        <v>4</v>
      </c>
      <c r="C26" s="49">
        <f>SUM('[1]LA Count'!H21:H22)</f>
        <v>19</v>
      </c>
      <c r="D26" s="49"/>
      <c r="E26" s="49"/>
      <c r="F26" s="49"/>
      <c r="G26" s="49"/>
      <c r="H26" s="50"/>
      <c r="I26" s="50"/>
      <c r="J26" s="50"/>
      <c r="K26" s="50">
        <v>4</v>
      </c>
      <c r="L26" s="35">
        <f>SUM(B26:K26)</f>
        <v>27</v>
      </c>
      <c r="M26" s="90"/>
      <c r="N26" s="36" t="s">
        <v>2</v>
      </c>
      <c r="O26" s="90"/>
      <c r="R26" s="50"/>
      <c r="S26" s="50"/>
      <c r="T26" s="50"/>
      <c r="U26" s="50"/>
      <c r="V26" s="50"/>
      <c r="W26" s="50"/>
      <c r="X26" s="50"/>
      <c r="Y26" s="40">
        <f>SUM(R26:X26)</f>
        <v>0</v>
      </c>
      <c r="Z26" s="3"/>
      <c r="AA26" s="3"/>
      <c r="AB26" s="3"/>
      <c r="AC26" s="3"/>
      <c r="AD26" s="3"/>
      <c r="AE26" s="3"/>
      <c r="AF26" s="3"/>
      <c r="AG26" s="3"/>
      <c r="AH26" s="41"/>
    </row>
    <row r="27" spans="1:34" s="39" customFormat="1" ht="13.5" thickBot="1">
      <c r="A27" s="32" t="s">
        <v>35</v>
      </c>
      <c r="B27" s="33">
        <f>SUM('[1]SF Count'!J26:J27)</f>
        <v>24</v>
      </c>
      <c r="C27" s="49">
        <f>SUM('[1]LA Count'!H23:H24)</f>
        <v>45</v>
      </c>
      <c r="D27" s="49"/>
      <c r="E27" s="49"/>
      <c r="F27" s="49"/>
      <c r="G27" s="49"/>
      <c r="H27" s="50"/>
      <c r="I27" s="50"/>
      <c r="J27" s="50"/>
      <c r="K27" s="50">
        <v>4</v>
      </c>
      <c r="L27" s="51">
        <f>SUM(B27:K27)</f>
        <v>73</v>
      </c>
      <c r="M27" s="90"/>
      <c r="N27" s="36" t="s">
        <v>2</v>
      </c>
      <c r="O27" s="90"/>
      <c r="R27" s="50"/>
      <c r="S27" s="50"/>
      <c r="T27" s="50"/>
      <c r="U27" s="50"/>
      <c r="V27" s="50"/>
      <c r="W27" s="50"/>
      <c r="X27" s="50"/>
      <c r="Y27" s="40">
        <f>SUM(R27:X27)</f>
        <v>0</v>
      </c>
      <c r="Z27" s="3"/>
      <c r="AA27" s="3"/>
      <c r="AB27" s="3"/>
      <c r="AC27" s="3"/>
      <c r="AD27" s="3"/>
      <c r="AE27" s="3"/>
      <c r="AF27" s="3"/>
      <c r="AG27" s="3"/>
      <c r="AH27" s="41"/>
    </row>
    <row r="28" spans="1:54" ht="13.5" thickTop="1">
      <c r="A28" s="42" t="s">
        <v>36</v>
      </c>
      <c r="B28" s="43">
        <f aca="true" t="shared" si="10" ref="B28:K28">SUM(B24:B27)</f>
        <v>57</v>
      </c>
      <c r="C28" s="43">
        <f t="shared" si="10"/>
        <v>101</v>
      </c>
      <c r="D28" s="43">
        <f t="shared" si="10"/>
        <v>0</v>
      </c>
      <c r="E28" s="43">
        <f t="shared" si="10"/>
        <v>0</v>
      </c>
      <c r="F28" s="43">
        <f t="shared" si="10"/>
        <v>0</v>
      </c>
      <c r="G28" s="43">
        <f t="shared" si="10"/>
        <v>0</v>
      </c>
      <c r="H28" s="43">
        <f t="shared" si="10"/>
        <v>0</v>
      </c>
      <c r="I28" s="43">
        <f t="shared" si="10"/>
        <v>0</v>
      </c>
      <c r="J28" s="43">
        <f t="shared" si="10"/>
        <v>0</v>
      </c>
      <c r="K28" s="43">
        <f t="shared" si="10"/>
        <v>8</v>
      </c>
      <c r="L28" s="44">
        <f>SUM(B28:K28)</f>
        <v>166</v>
      </c>
      <c r="M28" s="45">
        <f>ROUND(L28*$AA$3,-2)</f>
        <v>200</v>
      </c>
      <c r="N28" s="26" t="s">
        <v>2</v>
      </c>
      <c r="O28" s="14" t="s">
        <v>2</v>
      </c>
      <c r="R28" s="43">
        <f aca="true" t="shared" si="11" ref="R28:X28">SUM(R24:R27)</f>
        <v>0</v>
      </c>
      <c r="S28" s="43">
        <f t="shared" si="11"/>
        <v>0</v>
      </c>
      <c r="T28" s="43">
        <f t="shared" si="11"/>
        <v>0</v>
      </c>
      <c r="U28" s="43">
        <f t="shared" si="11"/>
        <v>0</v>
      </c>
      <c r="V28" s="43">
        <f t="shared" si="11"/>
        <v>0</v>
      </c>
      <c r="W28" s="43">
        <f t="shared" si="11"/>
        <v>0</v>
      </c>
      <c r="X28" s="43">
        <f t="shared" si="11"/>
        <v>0</v>
      </c>
      <c r="Y28" s="48">
        <f>SUM(R28:X28)</f>
        <v>0</v>
      </c>
      <c r="Z28" s="3"/>
      <c r="AA28" s="3"/>
      <c r="AB28" s="3"/>
      <c r="AC28" s="3"/>
      <c r="AD28" s="3"/>
      <c r="AE28" s="3"/>
      <c r="AF28" s="3"/>
      <c r="AG28" s="3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2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1"/>
      <c r="M29" s="30"/>
      <c r="N29" s="88"/>
      <c r="O29" s="89"/>
      <c r="R29" s="30"/>
      <c r="S29" s="30"/>
      <c r="T29" s="30"/>
      <c r="U29" s="30"/>
      <c r="V29" s="30"/>
      <c r="W29" s="30"/>
      <c r="X29" s="30"/>
      <c r="Y29" s="48"/>
      <c r="Z29" s="3"/>
      <c r="AA29" s="3"/>
      <c r="AB29" s="3"/>
      <c r="AC29" s="3"/>
      <c r="AD29" s="3"/>
      <c r="AE29" s="3"/>
      <c r="AF29" s="3"/>
      <c r="AG29" s="3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24">
      <c r="A30" s="32" t="s">
        <v>37</v>
      </c>
      <c r="B30" s="18"/>
      <c r="C30" s="11"/>
      <c r="D30" s="11"/>
      <c r="E30" s="11"/>
      <c r="F30" s="11"/>
      <c r="G30" s="11"/>
      <c r="H30" s="11"/>
      <c r="I30" s="11"/>
      <c r="J30" s="11"/>
      <c r="K30" s="11">
        <f>ROUNDUP(SUM(B30:J30)*0.04,0)</f>
        <v>0</v>
      </c>
      <c r="L30" s="52">
        <f aca="true" t="shared" si="12" ref="L30:L40">SUM(B30:K30)</f>
        <v>0</v>
      </c>
      <c r="M30" s="11"/>
      <c r="N30" s="26" t="s">
        <v>2</v>
      </c>
      <c r="O30" s="14" t="s">
        <v>22</v>
      </c>
      <c r="P30" s="53"/>
      <c r="R30" s="11"/>
      <c r="S30" s="11"/>
      <c r="T30" s="11"/>
      <c r="U30" s="11"/>
      <c r="V30" s="11"/>
      <c r="W30" s="11"/>
      <c r="X30" s="11"/>
      <c r="Y30" s="48">
        <f aca="true" t="shared" si="13" ref="Y30:Y35">SUM(R30:X30)</f>
        <v>0</v>
      </c>
      <c r="Z30" s="3"/>
      <c r="AA30" s="3"/>
      <c r="AB30" s="3"/>
      <c r="AC30" s="3"/>
      <c r="AD30" s="3"/>
      <c r="AE30" s="3"/>
      <c r="AF30" s="3"/>
      <c r="AG30" s="3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24">
      <c r="A31" s="32" t="s">
        <v>38</v>
      </c>
      <c r="B31" s="18"/>
      <c r="C31" s="11"/>
      <c r="D31" s="11"/>
      <c r="E31" s="11"/>
      <c r="F31" s="11"/>
      <c r="G31" s="11"/>
      <c r="H31" s="11"/>
      <c r="I31" s="11"/>
      <c r="J31" s="11"/>
      <c r="K31" s="11"/>
      <c r="L31" s="52">
        <f t="shared" si="12"/>
        <v>0</v>
      </c>
      <c r="M31" s="11"/>
      <c r="N31" s="26" t="s">
        <v>2</v>
      </c>
      <c r="O31" s="14" t="s">
        <v>22</v>
      </c>
      <c r="P31" s="53"/>
      <c r="R31" s="11"/>
      <c r="S31" s="11"/>
      <c r="T31" s="11"/>
      <c r="U31" s="11"/>
      <c r="V31" s="11"/>
      <c r="W31" s="11"/>
      <c r="X31" s="11"/>
      <c r="Y31" s="48">
        <f t="shared" si="13"/>
        <v>0</v>
      </c>
      <c r="Z31" s="3"/>
      <c r="AA31" s="3"/>
      <c r="AB31" s="3"/>
      <c r="AC31" s="3"/>
      <c r="AD31" s="3"/>
      <c r="AE31" s="3"/>
      <c r="AF31" s="3"/>
      <c r="AG31" s="3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3.5" thickBot="1">
      <c r="A32" s="32" t="s">
        <v>39</v>
      </c>
      <c r="B32" s="18"/>
      <c r="C32" s="11"/>
      <c r="D32" s="11"/>
      <c r="E32" s="11"/>
      <c r="F32" s="11"/>
      <c r="G32" s="11"/>
      <c r="H32" s="11"/>
      <c r="I32" s="11"/>
      <c r="J32" s="11"/>
      <c r="K32" s="11">
        <v>10</v>
      </c>
      <c r="L32" s="52">
        <f>SUM(B32:K32)</f>
        <v>10</v>
      </c>
      <c r="M32" s="11">
        <v>50</v>
      </c>
      <c r="N32" s="26" t="s">
        <v>2</v>
      </c>
      <c r="O32" s="14" t="s">
        <v>22</v>
      </c>
      <c r="P32" s="53"/>
      <c r="R32" s="11"/>
      <c r="S32" s="11"/>
      <c r="T32" s="11"/>
      <c r="U32" s="11"/>
      <c r="V32" s="11"/>
      <c r="W32" s="11"/>
      <c r="X32" s="11"/>
      <c r="Y32" s="48">
        <f t="shared" si="13"/>
        <v>0</v>
      </c>
      <c r="Z32" s="3"/>
      <c r="AA32" s="3"/>
      <c r="AB32" s="3"/>
      <c r="AC32" s="3"/>
      <c r="AD32" s="3"/>
      <c r="AE32" s="3"/>
      <c r="AF32" s="3"/>
      <c r="AG32" s="3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2.75" customHeight="1" hidden="1" outlineLevel="1">
      <c r="A33" s="32" t="s">
        <v>40</v>
      </c>
      <c r="B33" s="18"/>
      <c r="C33" s="11"/>
      <c r="D33" s="11"/>
      <c r="E33" s="11"/>
      <c r="F33" s="11"/>
      <c r="G33" s="11"/>
      <c r="H33" s="11"/>
      <c r="I33" s="11"/>
      <c r="J33" s="11"/>
      <c r="K33" s="11"/>
      <c r="L33" s="52">
        <f>SUM(B33:K33)</f>
        <v>0</v>
      </c>
      <c r="M33" s="11"/>
      <c r="N33" s="26" t="s">
        <v>2</v>
      </c>
      <c r="O33" s="14" t="s">
        <v>22</v>
      </c>
      <c r="P33" s="53"/>
      <c r="R33" s="11"/>
      <c r="S33" s="11"/>
      <c r="T33" s="11"/>
      <c r="U33" s="11"/>
      <c r="V33" s="11"/>
      <c r="W33" s="11"/>
      <c r="X33" s="11"/>
      <c r="Y33" s="48">
        <f t="shared" si="13"/>
        <v>0</v>
      </c>
      <c r="Z33" s="3"/>
      <c r="AA33" s="3"/>
      <c r="AB33" s="3"/>
      <c r="AC33" s="3"/>
      <c r="AD33" s="3"/>
      <c r="AE33" s="3"/>
      <c r="AF33" s="3"/>
      <c r="AG33" s="3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48.75" customHeight="1" hidden="1" outlineLevel="1" thickBot="1">
      <c r="A34" s="32" t="s">
        <v>41</v>
      </c>
      <c r="B34" s="18"/>
      <c r="C34" s="11"/>
      <c r="D34" s="11"/>
      <c r="E34" s="11"/>
      <c r="F34" s="11"/>
      <c r="G34" s="11"/>
      <c r="H34" s="11"/>
      <c r="I34" s="11"/>
      <c r="J34" s="11"/>
      <c r="K34" s="11"/>
      <c r="L34" s="52">
        <f t="shared" si="12"/>
        <v>0</v>
      </c>
      <c r="M34" s="11"/>
      <c r="N34" s="26" t="s">
        <v>2</v>
      </c>
      <c r="O34" s="14" t="s">
        <v>22</v>
      </c>
      <c r="P34" s="53"/>
      <c r="R34" s="11"/>
      <c r="S34" s="11"/>
      <c r="T34" s="11"/>
      <c r="U34" s="11"/>
      <c r="V34" s="11"/>
      <c r="W34" s="11"/>
      <c r="X34" s="11"/>
      <c r="Y34" s="48">
        <f t="shared" si="13"/>
        <v>0</v>
      </c>
      <c r="Z34" s="3"/>
      <c r="AA34" s="3"/>
      <c r="AB34" s="3"/>
      <c r="AC34" s="3"/>
      <c r="AD34" s="3"/>
      <c r="AE34" s="3"/>
      <c r="AF34" s="3"/>
      <c r="AG34" s="3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3.5" collapsed="1" thickTop="1">
      <c r="A35" s="42" t="s">
        <v>42</v>
      </c>
      <c r="B35" s="43">
        <f>SUM(B30:B34)</f>
        <v>0</v>
      </c>
      <c r="C35" s="43">
        <f aca="true" t="shared" si="14" ref="C35:L35">SUM(C30:C34)</f>
        <v>0</v>
      </c>
      <c r="D35" s="43">
        <f t="shared" si="14"/>
        <v>0</v>
      </c>
      <c r="E35" s="43">
        <f t="shared" si="14"/>
        <v>0</v>
      </c>
      <c r="F35" s="43">
        <f t="shared" si="14"/>
        <v>0</v>
      </c>
      <c r="G35" s="43">
        <f t="shared" si="14"/>
        <v>0</v>
      </c>
      <c r="H35" s="43">
        <f t="shared" si="14"/>
        <v>0</v>
      </c>
      <c r="I35" s="43">
        <f t="shared" si="14"/>
        <v>0</v>
      </c>
      <c r="J35" s="43">
        <f t="shared" si="14"/>
        <v>0</v>
      </c>
      <c r="K35" s="43">
        <f t="shared" si="14"/>
        <v>10</v>
      </c>
      <c r="L35" s="43">
        <f t="shared" si="14"/>
        <v>10</v>
      </c>
      <c r="M35" s="45">
        <f>SUM(M30:M34)</f>
        <v>50</v>
      </c>
      <c r="N35" s="26" t="s">
        <v>2</v>
      </c>
      <c r="O35" s="14" t="s">
        <v>2</v>
      </c>
      <c r="R35" s="43">
        <f aca="true" t="shared" si="15" ref="R35:X35">SUM(R30:R34)</f>
        <v>0</v>
      </c>
      <c r="S35" s="43">
        <f t="shared" si="15"/>
        <v>0</v>
      </c>
      <c r="T35" s="43">
        <f t="shared" si="15"/>
        <v>0</v>
      </c>
      <c r="U35" s="43">
        <f t="shared" si="15"/>
        <v>0</v>
      </c>
      <c r="V35" s="43">
        <f t="shared" si="15"/>
        <v>0</v>
      </c>
      <c r="W35" s="43">
        <f t="shared" si="15"/>
        <v>0</v>
      </c>
      <c r="X35" s="43">
        <f t="shared" si="15"/>
        <v>0</v>
      </c>
      <c r="Y35" s="48">
        <f t="shared" si="13"/>
        <v>0</v>
      </c>
      <c r="Z35" s="3"/>
      <c r="AA35" s="3"/>
      <c r="AB35" s="3"/>
      <c r="AC35" s="3"/>
      <c r="AD35" s="3"/>
      <c r="AE35" s="3"/>
      <c r="AF35" s="3"/>
      <c r="AG35" s="3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2.7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/>
      <c r="M36" s="30"/>
      <c r="N36" s="116"/>
      <c r="O36" s="117"/>
      <c r="R36" s="30"/>
      <c r="S36" s="30"/>
      <c r="T36" s="30"/>
      <c r="U36" s="30"/>
      <c r="V36" s="30"/>
      <c r="W36" s="30"/>
      <c r="X36" s="30"/>
      <c r="Y36" s="48"/>
      <c r="Z36" s="3"/>
      <c r="AA36" s="3"/>
      <c r="AB36" s="3"/>
      <c r="AC36" s="3"/>
      <c r="AD36" s="3"/>
      <c r="AE36" s="3"/>
      <c r="AF36" s="3"/>
      <c r="AG36" s="3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2.75">
      <c r="A37" s="10" t="s">
        <v>43</v>
      </c>
      <c r="B37" s="18">
        <v>2</v>
      </c>
      <c r="C37" s="11">
        <f>'[1]LA Count'!H34</f>
        <v>11</v>
      </c>
      <c r="D37" s="11"/>
      <c r="E37" s="11"/>
      <c r="F37" s="11"/>
      <c r="G37" s="11"/>
      <c r="H37" s="11"/>
      <c r="I37" s="11"/>
      <c r="J37" s="11"/>
      <c r="K37" s="11"/>
      <c r="L37" s="52">
        <f>SUM(B37:K37)</f>
        <v>13</v>
      </c>
      <c r="M37" s="11"/>
      <c r="N37" s="26" t="s">
        <v>2</v>
      </c>
      <c r="O37" s="14" t="s">
        <v>22</v>
      </c>
      <c r="P37" s="53"/>
      <c r="R37" s="11"/>
      <c r="S37" s="11"/>
      <c r="T37" s="11"/>
      <c r="U37" s="11"/>
      <c r="V37" s="11"/>
      <c r="W37" s="11"/>
      <c r="X37" s="11"/>
      <c r="Y37" s="48">
        <f>SUM(R37:X37)</f>
        <v>0</v>
      </c>
      <c r="Z37" s="3"/>
      <c r="AA37" s="3"/>
      <c r="AB37" s="3"/>
      <c r="AC37" s="3"/>
      <c r="AD37" s="3"/>
      <c r="AE37" s="3"/>
      <c r="AF37" s="3"/>
      <c r="AG37" s="3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2.75">
      <c r="A38" s="10" t="s">
        <v>44</v>
      </c>
      <c r="B38" s="11"/>
      <c r="C38" s="11"/>
      <c r="D38" s="11"/>
      <c r="E38" s="11"/>
      <c r="F38" s="11"/>
      <c r="G38" s="11"/>
      <c r="H38" s="11"/>
      <c r="I38" s="11"/>
      <c r="J38" s="11"/>
      <c r="K38" s="11">
        <v>2</v>
      </c>
      <c r="L38" s="52">
        <f>SUM(B38:K38)</f>
        <v>2</v>
      </c>
      <c r="M38" s="11"/>
      <c r="N38" s="13" t="s">
        <v>2</v>
      </c>
      <c r="O38" s="14" t="s">
        <v>45</v>
      </c>
      <c r="R38" s="11"/>
      <c r="S38" s="11"/>
      <c r="T38" s="11"/>
      <c r="U38" s="11"/>
      <c r="V38" s="11"/>
      <c r="W38" s="11"/>
      <c r="X38" s="11"/>
      <c r="Z38" s="3"/>
      <c r="AA38" s="3"/>
      <c r="AB38" s="3"/>
      <c r="AC38" s="3"/>
      <c r="AD38" s="3"/>
      <c r="AE38" s="3"/>
      <c r="AF38" s="3"/>
      <c r="AG38" s="3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25.5" hidden="1" outlineLevel="1">
      <c r="A39" s="10" t="s">
        <v>46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52">
        <f t="shared" si="12"/>
        <v>0</v>
      </c>
      <c r="M39" s="54"/>
      <c r="N39" s="26" t="s">
        <v>2</v>
      </c>
      <c r="O39" s="14" t="s">
        <v>2</v>
      </c>
      <c r="R39" s="11"/>
      <c r="S39" s="11"/>
      <c r="T39" s="11"/>
      <c r="U39" s="11"/>
      <c r="V39" s="11"/>
      <c r="W39" s="11"/>
      <c r="X39" s="11"/>
      <c r="Y39" s="48">
        <f>SUM(R39:X39)</f>
        <v>0</v>
      </c>
      <c r="Z39" s="3"/>
      <c r="AA39" s="3"/>
      <c r="AB39" s="3"/>
      <c r="AC39" s="3"/>
      <c r="AD39" s="3"/>
      <c r="AE39" s="3"/>
      <c r="AF39" s="3"/>
      <c r="AG39" s="3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2.75" hidden="1" outlineLevel="1">
      <c r="A40" s="10" t="s">
        <v>47</v>
      </c>
      <c r="B40" s="112"/>
      <c r="C40" s="113"/>
      <c r="D40" s="113"/>
      <c r="E40" s="113"/>
      <c r="F40" s="113"/>
      <c r="G40" s="113"/>
      <c r="H40" s="113"/>
      <c r="I40" s="113"/>
      <c r="J40" s="113"/>
      <c r="K40" s="114"/>
      <c r="L40" s="52">
        <f t="shared" si="12"/>
        <v>0</v>
      </c>
      <c r="M40" s="54"/>
      <c r="N40" s="26" t="s">
        <v>2</v>
      </c>
      <c r="O40" s="14" t="s">
        <v>2</v>
      </c>
      <c r="R40" s="2"/>
      <c r="S40" s="2"/>
      <c r="T40" s="2"/>
      <c r="U40" s="2"/>
      <c r="V40" s="2"/>
      <c r="W40" s="2"/>
      <c r="X40" s="2"/>
      <c r="Y40" s="55"/>
      <c r="Z40" s="3"/>
      <c r="AA40" s="3"/>
      <c r="AB40" s="3"/>
      <c r="AC40" s="3"/>
      <c r="AD40" s="3"/>
      <c r="AE40" s="3"/>
      <c r="AF40" s="3"/>
      <c r="AG40" s="3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34" s="61" customFormat="1" ht="12.75" hidden="1" outlineLevel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57"/>
      <c r="N41" s="59"/>
      <c r="O41" s="60"/>
      <c r="R41" s="57"/>
      <c r="S41" s="57"/>
      <c r="T41" s="57"/>
      <c r="U41" s="57"/>
      <c r="V41" s="57"/>
      <c r="W41" s="57"/>
      <c r="X41" s="57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1" customFormat="1" ht="25.5" hidden="1" outlineLevel="1">
      <c r="A42" s="6" t="s">
        <v>48</v>
      </c>
      <c r="B42" s="7" t="str">
        <f aca="true" t="shared" si="16" ref="B42:M42">B$3</f>
        <v>San Francisco</v>
      </c>
      <c r="C42" s="7" t="str">
        <f t="shared" si="16"/>
        <v>Los Angeles</v>
      </c>
      <c r="D42" s="7">
        <f t="shared" si="16"/>
        <v>0</v>
      </c>
      <c r="E42" s="7">
        <f t="shared" si="16"/>
        <v>0</v>
      </c>
      <c r="F42" s="7">
        <f t="shared" si="16"/>
        <v>0</v>
      </c>
      <c r="G42" s="7">
        <f t="shared" si="16"/>
        <v>0</v>
      </c>
      <c r="H42" s="7">
        <f t="shared" si="16"/>
        <v>0</v>
      </c>
      <c r="I42" s="7">
        <f t="shared" si="16"/>
        <v>0</v>
      </c>
      <c r="J42" s="7">
        <f t="shared" si="16"/>
        <v>0</v>
      </c>
      <c r="K42" s="7" t="str">
        <f t="shared" si="16"/>
        <v>Spare</v>
      </c>
      <c r="L42" s="8" t="str">
        <f t="shared" si="16"/>
        <v>Total</v>
      </c>
      <c r="M42" s="20" t="str">
        <f t="shared" si="16"/>
        <v>System Capacity</v>
      </c>
      <c r="N42" s="21" t="s">
        <v>11</v>
      </c>
      <c r="O42" s="22" t="str">
        <f>O$3</f>
        <v>Quoted Capacity</v>
      </c>
      <c r="R42" s="7">
        <f aca="true" t="shared" si="17" ref="R42:X42">R$3</f>
        <v>0</v>
      </c>
      <c r="S42" s="7">
        <f t="shared" si="17"/>
        <v>0</v>
      </c>
      <c r="T42" s="7">
        <f t="shared" si="17"/>
        <v>0</v>
      </c>
      <c r="U42" s="7">
        <f t="shared" si="17"/>
        <v>0</v>
      </c>
      <c r="V42" s="7">
        <f t="shared" si="17"/>
        <v>0</v>
      </c>
      <c r="W42" s="7">
        <f t="shared" si="17"/>
        <v>0</v>
      </c>
      <c r="X42" s="7">
        <f t="shared" si="17"/>
        <v>0</v>
      </c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54" ht="12.75" hidden="1" outlineLevel="1">
      <c r="A43" s="10" t="s">
        <v>49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52">
        <f>SUM(B43:K43)</f>
        <v>0</v>
      </c>
      <c r="M43" s="11" t="s">
        <v>45</v>
      </c>
      <c r="N43" s="13" t="s">
        <v>2</v>
      </c>
      <c r="O43" s="14" t="s">
        <v>45</v>
      </c>
      <c r="R43" s="11"/>
      <c r="S43" s="11"/>
      <c r="T43" s="11"/>
      <c r="U43" s="11"/>
      <c r="V43" s="11"/>
      <c r="W43" s="11"/>
      <c r="X43" s="11"/>
      <c r="Z43" s="3"/>
      <c r="AA43" s="3"/>
      <c r="AB43" s="3"/>
      <c r="AC43" s="3"/>
      <c r="AD43" s="3"/>
      <c r="AE43" s="3"/>
      <c r="AF43" s="3"/>
      <c r="AG43" s="3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2.75" hidden="1" outlineLevel="1">
      <c r="A44" s="10" t="s">
        <v>50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52">
        <f>SUM(B44:K44)</f>
        <v>0</v>
      </c>
      <c r="M44" s="11" t="s">
        <v>45</v>
      </c>
      <c r="N44" s="13" t="s">
        <v>2</v>
      </c>
      <c r="O44" s="14" t="s">
        <v>45</v>
      </c>
      <c r="R44" s="11"/>
      <c r="S44" s="11"/>
      <c r="T44" s="11"/>
      <c r="U44" s="11"/>
      <c r="V44" s="11"/>
      <c r="W44" s="11"/>
      <c r="X44" s="11"/>
      <c r="Z44" s="3"/>
      <c r="AA44" s="3"/>
      <c r="AB44" s="3"/>
      <c r="AC44" s="3"/>
      <c r="AD44" s="3"/>
      <c r="AE44" s="3"/>
      <c r="AF44" s="3"/>
      <c r="AG44" s="3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2.75" collapsed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82"/>
      <c r="O45" s="83"/>
      <c r="R45" s="3"/>
      <c r="S45" s="3"/>
      <c r="T45" s="3"/>
      <c r="U45" s="3"/>
      <c r="V45" s="3"/>
      <c r="W45" s="3"/>
      <c r="X45" s="3"/>
      <c r="Z45" s="3"/>
      <c r="AA45" s="3"/>
      <c r="AB45" s="3"/>
      <c r="AC45" s="3"/>
      <c r="AD45" s="3"/>
      <c r="AE45" s="3"/>
      <c r="AF45" s="3"/>
      <c r="AG45" s="3"/>
      <c r="AI45" s="3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35" s="1" customFormat="1" ht="25.5">
      <c r="A46" s="6" t="s">
        <v>51</v>
      </c>
      <c r="B46" s="7" t="str">
        <f aca="true" t="shared" si="18" ref="B46:M46">B$3</f>
        <v>San Francisco</v>
      </c>
      <c r="C46" s="7" t="str">
        <f t="shared" si="18"/>
        <v>Los Angeles</v>
      </c>
      <c r="D46" s="7">
        <f t="shared" si="18"/>
        <v>0</v>
      </c>
      <c r="E46" s="7">
        <f t="shared" si="18"/>
        <v>0</v>
      </c>
      <c r="F46" s="7">
        <f t="shared" si="18"/>
        <v>0</v>
      </c>
      <c r="G46" s="7">
        <f t="shared" si="18"/>
        <v>0</v>
      </c>
      <c r="H46" s="7">
        <f t="shared" si="18"/>
        <v>0</v>
      </c>
      <c r="I46" s="7">
        <f t="shared" si="18"/>
        <v>0</v>
      </c>
      <c r="J46" s="7">
        <f t="shared" si="18"/>
        <v>0</v>
      </c>
      <c r="K46" s="7" t="str">
        <f t="shared" si="18"/>
        <v>Spare</v>
      </c>
      <c r="L46" s="20" t="str">
        <f t="shared" si="18"/>
        <v>Total</v>
      </c>
      <c r="M46" s="20" t="str">
        <f t="shared" si="18"/>
        <v>System Capacity</v>
      </c>
      <c r="N46" s="85" t="s">
        <v>11</v>
      </c>
      <c r="O46" s="86" t="str">
        <f>O$3</f>
        <v>Quoted Capacity</v>
      </c>
      <c r="R46" s="7">
        <f aca="true" t="shared" si="19" ref="R46:X46">R$3</f>
        <v>0</v>
      </c>
      <c r="S46" s="7">
        <f t="shared" si="19"/>
        <v>0</v>
      </c>
      <c r="T46" s="7">
        <f t="shared" si="19"/>
        <v>0</v>
      </c>
      <c r="U46" s="7">
        <f t="shared" si="19"/>
        <v>0</v>
      </c>
      <c r="V46" s="7">
        <f t="shared" si="19"/>
        <v>0</v>
      </c>
      <c r="W46" s="7">
        <f t="shared" si="19"/>
        <v>0</v>
      </c>
      <c r="X46" s="7">
        <f t="shared" si="19"/>
        <v>0</v>
      </c>
      <c r="Y46" s="3"/>
      <c r="Z46" s="6" t="s">
        <v>51</v>
      </c>
      <c r="AA46" s="19"/>
      <c r="AB46" s="19"/>
      <c r="AC46" s="19"/>
      <c r="AD46" s="19"/>
      <c r="AE46" s="19"/>
      <c r="AF46" s="19"/>
      <c r="AG46" s="19"/>
      <c r="AH46" s="19" t="s">
        <v>0</v>
      </c>
      <c r="AI46" s="3"/>
    </row>
    <row r="47" spans="1:54" ht="12.75">
      <c r="A47" s="10" t="s">
        <v>52</v>
      </c>
      <c r="B47" s="11">
        <v>55</v>
      </c>
      <c r="C47" s="11">
        <v>39</v>
      </c>
      <c r="D47" s="11"/>
      <c r="E47" s="11"/>
      <c r="F47" s="11"/>
      <c r="G47" s="11"/>
      <c r="H47" s="11"/>
      <c r="I47" s="11"/>
      <c r="J47" s="11"/>
      <c r="K47" s="11">
        <v>10</v>
      </c>
      <c r="L47" s="52">
        <f aca="true" t="shared" si="20" ref="L47:L52">SUM(B47:K47)</f>
        <v>104</v>
      </c>
      <c r="M47" s="11">
        <f>ROUND(L47*$AA$3,-1)</f>
        <v>160</v>
      </c>
      <c r="N47" s="13" t="s">
        <v>2</v>
      </c>
      <c r="O47" s="14" t="s">
        <v>2</v>
      </c>
      <c r="R47" s="11"/>
      <c r="S47" s="11"/>
      <c r="T47" s="11"/>
      <c r="U47" s="11"/>
      <c r="V47" s="11"/>
      <c r="W47" s="11"/>
      <c r="X47" s="11"/>
      <c r="Z47" s="10" t="s">
        <v>52</v>
      </c>
      <c r="AA47" s="11"/>
      <c r="AB47" s="11"/>
      <c r="AC47" s="11"/>
      <c r="AD47" s="11"/>
      <c r="AE47" s="11"/>
      <c r="AF47" s="11"/>
      <c r="AG47" s="11"/>
      <c r="AH47" s="12">
        <f aca="true" t="shared" si="21" ref="AH47:AH56">SUM(AA47:AG47)</f>
        <v>0</v>
      </c>
      <c r="AI47" s="3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2.75">
      <c r="A48" s="10" t="s">
        <v>53</v>
      </c>
      <c r="B48" s="11">
        <v>7</v>
      </c>
      <c r="C48" s="11">
        <v>3</v>
      </c>
      <c r="D48" s="11"/>
      <c r="E48" s="11"/>
      <c r="F48" s="11"/>
      <c r="G48" s="11"/>
      <c r="H48" s="11"/>
      <c r="I48" s="11"/>
      <c r="J48" s="11"/>
      <c r="K48" s="11">
        <v>2</v>
      </c>
      <c r="L48" s="52">
        <f t="shared" si="20"/>
        <v>12</v>
      </c>
      <c r="M48" s="11">
        <f>ROUND(L48*$AA$3,-1)</f>
        <v>20</v>
      </c>
      <c r="N48" s="13" t="s">
        <v>2</v>
      </c>
      <c r="O48" s="14" t="s">
        <v>2</v>
      </c>
      <c r="R48" s="11"/>
      <c r="S48" s="11"/>
      <c r="T48" s="11"/>
      <c r="U48" s="11"/>
      <c r="V48" s="11"/>
      <c r="W48" s="11"/>
      <c r="X48" s="11"/>
      <c r="Z48" s="10" t="s">
        <v>53</v>
      </c>
      <c r="AA48" s="11"/>
      <c r="AB48" s="11"/>
      <c r="AC48" s="11"/>
      <c r="AD48" s="11"/>
      <c r="AE48" s="11"/>
      <c r="AF48" s="11"/>
      <c r="AG48" s="11"/>
      <c r="AH48" s="12">
        <f t="shared" si="21"/>
        <v>0</v>
      </c>
      <c r="AI48" s="3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2.75">
      <c r="A49" s="10" t="s">
        <v>54</v>
      </c>
      <c r="B49" s="11">
        <v>42</v>
      </c>
      <c r="C49" s="11">
        <v>17</v>
      </c>
      <c r="D49" s="11"/>
      <c r="E49" s="11"/>
      <c r="F49" s="11"/>
      <c r="G49" s="11"/>
      <c r="H49" s="11"/>
      <c r="I49" s="11"/>
      <c r="J49" s="11"/>
      <c r="K49" s="11">
        <v>10</v>
      </c>
      <c r="L49" s="52">
        <f t="shared" si="20"/>
        <v>69</v>
      </c>
      <c r="M49" s="11">
        <f>ROUND(L49*$AA$3,-1)</f>
        <v>100</v>
      </c>
      <c r="N49" s="13" t="s">
        <v>2</v>
      </c>
      <c r="O49" s="14" t="s">
        <v>2</v>
      </c>
      <c r="R49" s="11"/>
      <c r="S49" s="11"/>
      <c r="T49" s="11"/>
      <c r="U49" s="11"/>
      <c r="V49" s="11"/>
      <c r="W49" s="11"/>
      <c r="X49" s="11"/>
      <c r="Z49" s="10" t="s">
        <v>55</v>
      </c>
      <c r="AA49" s="11"/>
      <c r="AB49" s="11"/>
      <c r="AC49" s="11"/>
      <c r="AD49" s="11"/>
      <c r="AE49" s="11"/>
      <c r="AF49" s="11"/>
      <c r="AG49" s="11"/>
      <c r="AH49" s="12">
        <f t="shared" si="21"/>
        <v>0</v>
      </c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2.75">
      <c r="A50" s="10" t="s">
        <v>56</v>
      </c>
      <c r="B50" s="11">
        <v>4</v>
      </c>
      <c r="C50" s="11">
        <v>3</v>
      </c>
      <c r="D50" s="11"/>
      <c r="E50" s="11"/>
      <c r="F50" s="11"/>
      <c r="G50" s="11"/>
      <c r="H50" s="11"/>
      <c r="I50" s="11"/>
      <c r="J50" s="11"/>
      <c r="K50" s="11">
        <v>1</v>
      </c>
      <c r="L50" s="52">
        <f t="shared" si="20"/>
        <v>8</v>
      </c>
      <c r="M50" s="11">
        <f>ROUND(L50*$AA$3,-1)</f>
        <v>10</v>
      </c>
      <c r="N50" s="13" t="s">
        <v>2</v>
      </c>
      <c r="O50" s="14" t="s">
        <v>2</v>
      </c>
      <c r="R50" s="11"/>
      <c r="S50" s="11"/>
      <c r="T50" s="11"/>
      <c r="U50" s="11"/>
      <c r="V50" s="11"/>
      <c r="W50" s="11"/>
      <c r="X50" s="11"/>
      <c r="Z50" s="10" t="s">
        <v>55</v>
      </c>
      <c r="AA50" s="11"/>
      <c r="AB50" s="11"/>
      <c r="AC50" s="11"/>
      <c r="AD50" s="11"/>
      <c r="AE50" s="11"/>
      <c r="AF50" s="11"/>
      <c r="AG50" s="11"/>
      <c r="AH50" s="12">
        <f>SUM(AA50:AG50)</f>
        <v>0</v>
      </c>
      <c r="AI50" s="3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2.75" hidden="1" outlineLevel="1">
      <c r="A51" s="10" t="s">
        <v>57</v>
      </c>
      <c r="B51" s="11">
        <f>SUM(AA51:AE51)-H51-I51</f>
        <v>0</v>
      </c>
      <c r="C51" s="11">
        <f>SUM(AF51:AG51)</f>
        <v>0</v>
      </c>
      <c r="D51" s="11"/>
      <c r="E51" s="11"/>
      <c r="F51" s="11"/>
      <c r="G51" s="11"/>
      <c r="H51" s="11"/>
      <c r="I51" s="11"/>
      <c r="J51" s="11"/>
      <c r="K51" s="11"/>
      <c r="L51" s="52">
        <f t="shared" si="20"/>
        <v>0</v>
      </c>
      <c r="M51" s="11" t="s">
        <v>45</v>
      </c>
      <c r="N51" s="13" t="s">
        <v>2</v>
      </c>
      <c r="O51" s="14" t="s">
        <v>2</v>
      </c>
      <c r="R51" s="11"/>
      <c r="S51" s="11"/>
      <c r="T51" s="11"/>
      <c r="U51" s="11"/>
      <c r="V51" s="11"/>
      <c r="W51" s="11"/>
      <c r="X51" s="11"/>
      <c r="Z51" s="10" t="s">
        <v>57</v>
      </c>
      <c r="AA51" s="11"/>
      <c r="AB51" s="11"/>
      <c r="AC51" s="11"/>
      <c r="AD51" s="11"/>
      <c r="AE51" s="11"/>
      <c r="AF51" s="11"/>
      <c r="AG51" s="11"/>
      <c r="AH51" s="12">
        <f t="shared" si="21"/>
        <v>0</v>
      </c>
      <c r="AI51" s="3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2.75" hidden="1" outlineLevel="1">
      <c r="A52" s="10" t="s">
        <v>58</v>
      </c>
      <c r="B52" s="11">
        <f>SUM(AA52:AE52)-H52-I52</f>
        <v>0</v>
      </c>
      <c r="C52" s="11">
        <f>SUM(AF52:AG52)</f>
        <v>0</v>
      </c>
      <c r="D52" s="11"/>
      <c r="E52" s="11"/>
      <c r="F52" s="11"/>
      <c r="G52" s="11"/>
      <c r="H52" s="11"/>
      <c r="I52" s="11"/>
      <c r="J52" s="11"/>
      <c r="K52" s="11"/>
      <c r="L52" s="52">
        <f t="shared" si="20"/>
        <v>0</v>
      </c>
      <c r="M52" s="11" t="s">
        <v>45</v>
      </c>
      <c r="N52" s="13" t="s">
        <v>2</v>
      </c>
      <c r="O52" s="14" t="s">
        <v>2</v>
      </c>
      <c r="R52" s="11"/>
      <c r="S52" s="11"/>
      <c r="T52" s="11"/>
      <c r="U52" s="11"/>
      <c r="V52" s="11"/>
      <c r="W52" s="11"/>
      <c r="X52" s="11"/>
      <c r="Z52" s="10" t="s">
        <v>58</v>
      </c>
      <c r="AA52" s="11"/>
      <c r="AB52" s="11"/>
      <c r="AC52" s="11"/>
      <c r="AD52" s="11"/>
      <c r="AE52" s="11"/>
      <c r="AF52" s="11"/>
      <c r="AG52" s="11"/>
      <c r="AH52" s="12">
        <f t="shared" si="21"/>
        <v>0</v>
      </c>
      <c r="AI52" s="3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2.75" hidden="1" outlineLevel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52"/>
      <c r="M53" s="11" t="s">
        <v>45</v>
      </c>
      <c r="N53" s="13" t="s">
        <v>2</v>
      </c>
      <c r="O53" s="14" t="s">
        <v>2</v>
      </c>
      <c r="R53" s="11"/>
      <c r="S53" s="11"/>
      <c r="T53" s="11"/>
      <c r="U53" s="11"/>
      <c r="V53" s="11"/>
      <c r="W53" s="11"/>
      <c r="X53" s="11"/>
      <c r="Z53" s="10" t="s">
        <v>59</v>
      </c>
      <c r="AA53" s="11"/>
      <c r="AB53" s="11"/>
      <c r="AC53" s="11"/>
      <c r="AD53" s="11"/>
      <c r="AE53" s="11"/>
      <c r="AF53" s="11"/>
      <c r="AG53" s="11"/>
      <c r="AH53" s="12">
        <f t="shared" si="21"/>
        <v>0</v>
      </c>
      <c r="AI53" s="3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2.75" hidden="1" outlineLevel="1">
      <c r="A54" s="10" t="s">
        <v>60</v>
      </c>
      <c r="B54" s="11">
        <f>SUM(AA54:AE54)-H54-I54</f>
        <v>0</v>
      </c>
      <c r="C54" s="11">
        <f>SUM(AF54:AG54)</f>
        <v>0</v>
      </c>
      <c r="D54" s="11"/>
      <c r="E54" s="11"/>
      <c r="F54" s="11"/>
      <c r="G54" s="11"/>
      <c r="H54" s="11"/>
      <c r="I54" s="11"/>
      <c r="J54" s="11"/>
      <c r="K54" s="11"/>
      <c r="L54" s="52">
        <f>SUM(B54:K54)</f>
        <v>0</v>
      </c>
      <c r="M54" s="11" t="s">
        <v>45</v>
      </c>
      <c r="N54" s="13" t="s">
        <v>2</v>
      </c>
      <c r="O54" s="14" t="s">
        <v>2</v>
      </c>
      <c r="R54" s="11"/>
      <c r="S54" s="11"/>
      <c r="T54" s="11"/>
      <c r="U54" s="11"/>
      <c r="V54" s="11"/>
      <c r="W54" s="11"/>
      <c r="X54" s="11"/>
      <c r="Z54" s="10" t="s">
        <v>60</v>
      </c>
      <c r="AA54" s="11">
        <f aca="true" t="shared" si="22" ref="AA54:AG54">AA53*AA52</f>
        <v>0</v>
      </c>
      <c r="AB54" s="11">
        <f t="shared" si="22"/>
        <v>0</v>
      </c>
      <c r="AC54" s="11">
        <f t="shared" si="22"/>
        <v>0</v>
      </c>
      <c r="AD54" s="11">
        <f t="shared" si="22"/>
        <v>0</v>
      </c>
      <c r="AE54" s="11">
        <f t="shared" si="22"/>
        <v>0</v>
      </c>
      <c r="AF54" s="11">
        <f t="shared" si="22"/>
        <v>0</v>
      </c>
      <c r="AG54" s="11">
        <f t="shared" si="22"/>
        <v>0</v>
      </c>
      <c r="AH54" s="12">
        <f t="shared" si="21"/>
        <v>0</v>
      </c>
      <c r="AI54" s="3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2.75" hidden="1" outlineLevel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52"/>
      <c r="M55" s="11" t="s">
        <v>45</v>
      </c>
      <c r="N55" s="13" t="s">
        <v>2</v>
      </c>
      <c r="O55" s="14" t="s">
        <v>2</v>
      </c>
      <c r="R55" s="11"/>
      <c r="S55" s="11"/>
      <c r="T55" s="11"/>
      <c r="U55" s="11"/>
      <c r="V55" s="11"/>
      <c r="W55" s="11"/>
      <c r="X55" s="11"/>
      <c r="Z55" s="10" t="s">
        <v>61</v>
      </c>
      <c r="AA55" s="11"/>
      <c r="AB55" s="11"/>
      <c r="AC55" s="11"/>
      <c r="AD55" s="11"/>
      <c r="AE55" s="11"/>
      <c r="AF55" s="11"/>
      <c r="AG55" s="11"/>
      <c r="AH55" s="12">
        <f t="shared" si="21"/>
        <v>0</v>
      </c>
      <c r="AI55" s="3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2.75" hidden="1" outlineLevel="1">
      <c r="A56" s="10" t="s">
        <v>62</v>
      </c>
      <c r="B56" s="11">
        <f>SUM(AA56:AE56)-H56-I56</f>
        <v>0</v>
      </c>
      <c r="C56" s="11">
        <f>SUM(AF56:AG56)</f>
        <v>0</v>
      </c>
      <c r="D56" s="11"/>
      <c r="E56" s="11"/>
      <c r="F56" s="11"/>
      <c r="G56" s="11"/>
      <c r="H56" s="11"/>
      <c r="I56" s="11"/>
      <c r="J56" s="11"/>
      <c r="K56" s="11"/>
      <c r="L56" s="52">
        <f>SUM(B56:K56)</f>
        <v>0</v>
      </c>
      <c r="M56" s="11" t="s">
        <v>45</v>
      </c>
      <c r="N56" s="13" t="s">
        <v>2</v>
      </c>
      <c r="O56" s="14" t="s">
        <v>2</v>
      </c>
      <c r="R56" s="11"/>
      <c r="S56" s="11"/>
      <c r="T56" s="11"/>
      <c r="U56" s="11"/>
      <c r="V56" s="11"/>
      <c r="W56" s="11"/>
      <c r="X56" s="11"/>
      <c r="Z56" s="10" t="s">
        <v>62</v>
      </c>
      <c r="AA56" s="11">
        <f aca="true" t="shared" si="23" ref="AA56:AG56">AA55*AA54</f>
        <v>0</v>
      </c>
      <c r="AB56" s="11">
        <f t="shared" si="23"/>
        <v>0</v>
      </c>
      <c r="AC56" s="11">
        <f t="shared" si="23"/>
        <v>0</v>
      </c>
      <c r="AD56" s="11">
        <f t="shared" si="23"/>
        <v>0</v>
      </c>
      <c r="AE56" s="11">
        <f t="shared" si="23"/>
        <v>0</v>
      </c>
      <c r="AF56" s="11">
        <f t="shared" si="23"/>
        <v>0</v>
      </c>
      <c r="AG56" s="11">
        <f t="shared" si="23"/>
        <v>0</v>
      </c>
      <c r="AH56" s="12">
        <f t="shared" si="21"/>
        <v>0</v>
      </c>
      <c r="AI56" s="3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2.75" collapsed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82"/>
      <c r="O57" s="83"/>
      <c r="R57" s="3"/>
      <c r="S57" s="3"/>
      <c r="T57" s="3"/>
      <c r="U57" s="3"/>
      <c r="V57" s="3"/>
      <c r="W57" s="3"/>
      <c r="X57" s="3"/>
      <c r="Z57" s="3"/>
      <c r="AA57" s="3"/>
      <c r="AB57" s="3"/>
      <c r="AC57" s="3"/>
      <c r="AD57" s="3"/>
      <c r="AE57" s="3"/>
      <c r="AF57" s="3"/>
      <c r="AG57" s="3"/>
      <c r="AH57" s="3">
        <f>AH56*60/2</f>
        <v>0</v>
      </c>
      <c r="AI57" s="62" t="s">
        <v>63</v>
      </c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25.5">
      <c r="A58" s="6" t="s">
        <v>64</v>
      </c>
      <c r="B58" s="7" t="str">
        <f aca="true" t="shared" si="24" ref="B58:M58">B$3</f>
        <v>San Francisco</v>
      </c>
      <c r="C58" s="7" t="str">
        <f t="shared" si="24"/>
        <v>Los Angeles</v>
      </c>
      <c r="D58" s="7">
        <f t="shared" si="24"/>
        <v>0</v>
      </c>
      <c r="E58" s="7">
        <f t="shared" si="24"/>
        <v>0</v>
      </c>
      <c r="F58" s="7">
        <f t="shared" si="24"/>
        <v>0</v>
      </c>
      <c r="G58" s="7">
        <f t="shared" si="24"/>
        <v>0</v>
      </c>
      <c r="H58" s="7">
        <f t="shared" si="24"/>
        <v>0</v>
      </c>
      <c r="I58" s="7">
        <f t="shared" si="24"/>
        <v>0</v>
      </c>
      <c r="J58" s="7">
        <f t="shared" si="24"/>
        <v>0</v>
      </c>
      <c r="K58" s="7" t="str">
        <f t="shared" si="24"/>
        <v>Spare</v>
      </c>
      <c r="L58" s="8" t="str">
        <f t="shared" si="24"/>
        <v>Total</v>
      </c>
      <c r="M58" s="20" t="str">
        <f t="shared" si="24"/>
        <v>System Capacity</v>
      </c>
      <c r="N58" s="85" t="s">
        <v>11</v>
      </c>
      <c r="O58" s="86" t="str">
        <f>O$3</f>
        <v>Quoted Capacity</v>
      </c>
      <c r="P58" s="1"/>
      <c r="Q58" s="1"/>
      <c r="R58" s="7">
        <f aca="true" t="shared" si="25" ref="R58:X58">R$3</f>
        <v>0</v>
      </c>
      <c r="S58" s="7">
        <f t="shared" si="25"/>
        <v>0</v>
      </c>
      <c r="T58" s="7">
        <f t="shared" si="25"/>
        <v>0</v>
      </c>
      <c r="U58" s="7">
        <f t="shared" si="25"/>
        <v>0</v>
      </c>
      <c r="V58" s="7">
        <f t="shared" si="25"/>
        <v>0</v>
      </c>
      <c r="W58" s="7">
        <f t="shared" si="25"/>
        <v>0</v>
      </c>
      <c r="X58" s="7">
        <f t="shared" si="25"/>
        <v>0</v>
      </c>
      <c r="Z58" s="3"/>
      <c r="AA58" s="3"/>
      <c r="AB58" s="3"/>
      <c r="AC58" s="3"/>
      <c r="AD58" s="3"/>
      <c r="AE58" s="3"/>
      <c r="AF58" s="3"/>
      <c r="AG58" s="3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25.5">
      <c r="A59" s="10" t="s">
        <v>65</v>
      </c>
      <c r="B59" s="18">
        <v>48</v>
      </c>
      <c r="C59" s="18">
        <v>36</v>
      </c>
      <c r="D59" s="11"/>
      <c r="E59" s="11"/>
      <c r="F59" s="11"/>
      <c r="G59" s="11"/>
      <c r="H59" s="11"/>
      <c r="I59" s="11"/>
      <c r="J59" s="11"/>
      <c r="K59" s="11"/>
      <c r="L59" s="52">
        <f>SUM(B59:K59)</f>
        <v>84</v>
      </c>
      <c r="M59" s="11">
        <v>120</v>
      </c>
      <c r="N59" s="13" t="s">
        <v>2</v>
      </c>
      <c r="O59" s="14" t="s">
        <v>2</v>
      </c>
      <c r="R59" s="11"/>
      <c r="S59" s="11"/>
      <c r="T59" s="11"/>
      <c r="U59" s="11"/>
      <c r="V59" s="11"/>
      <c r="W59" s="11"/>
      <c r="X59" s="11"/>
      <c r="Z59" s="3"/>
      <c r="AA59" s="3"/>
      <c r="AB59" s="3"/>
      <c r="AC59" s="3"/>
      <c r="AD59" s="3"/>
      <c r="AE59" s="3"/>
      <c r="AF59" s="3"/>
      <c r="AG59" s="3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34" s="61" customFormat="1" ht="12.75">
      <c r="A60" s="10" t="s">
        <v>66</v>
      </c>
      <c r="B60" s="11">
        <f>B22</f>
        <v>409</v>
      </c>
      <c r="C60" s="11">
        <f aca="true" t="shared" si="26" ref="C60:K60">C22</f>
        <v>448</v>
      </c>
      <c r="D60" s="11">
        <f t="shared" si="26"/>
        <v>0</v>
      </c>
      <c r="E60" s="11">
        <f t="shared" si="26"/>
        <v>0</v>
      </c>
      <c r="F60" s="11">
        <f t="shared" si="26"/>
        <v>0</v>
      </c>
      <c r="G60" s="11">
        <f t="shared" si="26"/>
        <v>0</v>
      </c>
      <c r="H60" s="11">
        <f t="shared" si="26"/>
        <v>0</v>
      </c>
      <c r="I60" s="11">
        <f t="shared" si="26"/>
        <v>0</v>
      </c>
      <c r="J60" s="11">
        <f t="shared" si="26"/>
        <v>0</v>
      </c>
      <c r="K60" s="11">
        <f t="shared" si="26"/>
        <v>38</v>
      </c>
      <c r="L60" s="52">
        <f>L22</f>
        <v>895</v>
      </c>
      <c r="M60" s="11">
        <f>ROUND(L60*$AA$3,-2)</f>
        <v>1300</v>
      </c>
      <c r="N60" s="13" t="s">
        <v>2</v>
      </c>
      <c r="O60" s="14" t="s">
        <v>2</v>
      </c>
      <c r="P60" s="2"/>
      <c r="Q60" s="2"/>
      <c r="R60" s="11"/>
      <c r="S60" s="11"/>
      <c r="T60" s="11"/>
      <c r="U60" s="11"/>
      <c r="V60" s="11"/>
      <c r="W60" s="11"/>
      <c r="X60" s="11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54" ht="26.25" thickBot="1">
      <c r="A61" s="63" t="s">
        <v>67</v>
      </c>
      <c r="B61" s="64">
        <v>219</v>
      </c>
      <c r="C61" s="64">
        <v>133</v>
      </c>
      <c r="D61" s="64"/>
      <c r="E61" s="64"/>
      <c r="F61" s="64"/>
      <c r="G61" s="64"/>
      <c r="H61" s="64"/>
      <c r="I61" s="64"/>
      <c r="J61" s="64"/>
      <c r="K61" s="64">
        <v>50</v>
      </c>
      <c r="L61" s="65">
        <f>SUM(B61:K61)</f>
        <v>402</v>
      </c>
      <c r="M61" s="64">
        <f>ROUND(L61*$AA$3,-1)</f>
        <v>600</v>
      </c>
      <c r="N61" s="13" t="s">
        <v>2</v>
      </c>
      <c r="O61" s="14" t="s">
        <v>2</v>
      </c>
      <c r="R61" s="11"/>
      <c r="S61" s="11"/>
      <c r="T61" s="11"/>
      <c r="U61" s="11"/>
      <c r="V61" s="11"/>
      <c r="W61" s="11"/>
      <c r="X61" s="11"/>
      <c r="Z61" s="3"/>
      <c r="AA61" s="3"/>
      <c r="AB61" s="3"/>
      <c r="AC61" s="3"/>
      <c r="AD61" s="3"/>
      <c r="AE61" s="3"/>
      <c r="AF61" s="3"/>
      <c r="AG61" s="3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34" s="28" customFormat="1" ht="13.5" thickTop="1">
      <c r="A62" s="66" t="s">
        <v>68</v>
      </c>
      <c r="B62" s="67">
        <f>SUM(B60:B61)</f>
        <v>628</v>
      </c>
      <c r="C62" s="67">
        <f aca="true" t="shared" si="27" ref="C62:K62">SUM(C60:C61)</f>
        <v>581</v>
      </c>
      <c r="D62" s="67">
        <f t="shared" si="27"/>
        <v>0</v>
      </c>
      <c r="E62" s="67">
        <f t="shared" si="27"/>
        <v>0</v>
      </c>
      <c r="F62" s="67">
        <f t="shared" si="27"/>
        <v>0</v>
      </c>
      <c r="G62" s="67">
        <f t="shared" si="27"/>
        <v>0</v>
      </c>
      <c r="H62" s="67">
        <f t="shared" si="27"/>
        <v>0</v>
      </c>
      <c r="I62" s="67">
        <f t="shared" si="27"/>
        <v>0</v>
      </c>
      <c r="J62" s="67">
        <f t="shared" si="27"/>
        <v>0</v>
      </c>
      <c r="K62" s="67">
        <f t="shared" si="27"/>
        <v>88</v>
      </c>
      <c r="L62" s="68">
        <f>SUM(B62:K62)</f>
        <v>1297</v>
      </c>
      <c r="M62" s="67">
        <f>SUM(M60:M61)</f>
        <v>1900</v>
      </c>
      <c r="N62" s="69" t="s">
        <v>2</v>
      </c>
      <c r="O62" s="70" t="s">
        <v>2</v>
      </c>
      <c r="R62" s="12"/>
      <c r="S62" s="12"/>
      <c r="T62" s="12"/>
      <c r="U62" s="12"/>
      <c r="V62" s="12"/>
      <c r="W62" s="12"/>
      <c r="X62" s="12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54" ht="12.75">
      <c r="A63" s="10" t="s">
        <v>69</v>
      </c>
      <c r="B63" s="18">
        <f>B60</f>
        <v>409</v>
      </c>
      <c r="C63" s="18">
        <f aca="true" t="shared" si="28" ref="C63:K63">C60</f>
        <v>448</v>
      </c>
      <c r="D63" s="18">
        <f t="shared" si="28"/>
        <v>0</v>
      </c>
      <c r="E63" s="18">
        <f t="shared" si="28"/>
        <v>0</v>
      </c>
      <c r="F63" s="18">
        <f t="shared" si="28"/>
        <v>0</v>
      </c>
      <c r="G63" s="18">
        <f t="shared" si="28"/>
        <v>0</v>
      </c>
      <c r="H63" s="18">
        <f t="shared" si="28"/>
        <v>0</v>
      </c>
      <c r="I63" s="18">
        <f t="shared" si="28"/>
        <v>0</v>
      </c>
      <c r="J63" s="18">
        <f t="shared" si="28"/>
        <v>0</v>
      </c>
      <c r="K63" s="18">
        <f t="shared" si="28"/>
        <v>38</v>
      </c>
      <c r="L63" s="71">
        <f>L60</f>
        <v>895</v>
      </c>
      <c r="M63" s="11">
        <f>ROUND(L63*$AA$3,-2)</f>
        <v>1300</v>
      </c>
      <c r="N63" s="13" t="s">
        <v>2</v>
      </c>
      <c r="O63" s="14" t="s">
        <v>2</v>
      </c>
      <c r="R63" s="18"/>
      <c r="S63" s="18"/>
      <c r="T63" s="18"/>
      <c r="U63" s="18"/>
      <c r="V63" s="18"/>
      <c r="W63" s="18"/>
      <c r="X63" s="18"/>
      <c r="Z63" s="3"/>
      <c r="AA63" s="3"/>
      <c r="AB63" s="3"/>
      <c r="AC63" s="3"/>
      <c r="AD63" s="3"/>
      <c r="AE63" s="3"/>
      <c r="AF63" s="3"/>
      <c r="AG63" s="3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2.75" hidden="1" outlineLevel="1">
      <c r="A64" s="10" t="s">
        <v>70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71"/>
      <c r="M64" s="72"/>
      <c r="N64" s="13" t="s">
        <v>2</v>
      </c>
      <c r="O64" s="14" t="s">
        <v>2</v>
      </c>
      <c r="R64" s="11"/>
      <c r="S64" s="11"/>
      <c r="T64" s="11"/>
      <c r="U64" s="11"/>
      <c r="V64" s="11"/>
      <c r="W64" s="11"/>
      <c r="X64" s="11"/>
      <c r="Z64" s="3"/>
      <c r="AA64" s="3"/>
      <c r="AB64" s="3"/>
      <c r="AC64" s="3"/>
      <c r="AD64" s="3"/>
      <c r="AE64" s="3"/>
      <c r="AF64" s="3"/>
      <c r="AG64" s="3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2.75" hidden="1" outlineLevel="1">
      <c r="A65" s="10" t="s">
        <v>71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71"/>
      <c r="M65" s="72"/>
      <c r="N65" s="13" t="s">
        <v>2</v>
      </c>
      <c r="O65" s="14" t="s">
        <v>2</v>
      </c>
      <c r="R65" s="11"/>
      <c r="S65" s="11"/>
      <c r="T65" s="11"/>
      <c r="U65" s="11"/>
      <c r="V65" s="11"/>
      <c r="W65" s="11"/>
      <c r="X65" s="11"/>
      <c r="Z65" s="3"/>
      <c r="AA65" s="3"/>
      <c r="AB65" s="3"/>
      <c r="AC65" s="3"/>
      <c r="AD65" s="3"/>
      <c r="AE65" s="3"/>
      <c r="AF65" s="3"/>
      <c r="AG65" s="3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2.75" collapsed="1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8"/>
      <c r="M66" s="57"/>
      <c r="N66" s="91"/>
      <c r="O66" s="92"/>
      <c r="P66" s="61"/>
      <c r="Q66" s="61"/>
      <c r="R66" s="57"/>
      <c r="S66" s="57"/>
      <c r="T66" s="57"/>
      <c r="U66" s="57"/>
      <c r="V66" s="57"/>
      <c r="W66" s="57"/>
      <c r="X66" s="57"/>
      <c r="Z66" s="3"/>
      <c r="AA66" s="3"/>
      <c r="AB66" s="3"/>
      <c r="AC66" s="3"/>
      <c r="AD66" s="3"/>
      <c r="AE66" s="3"/>
      <c r="AF66" s="3"/>
      <c r="AG66" s="3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22.5">
      <c r="A67" s="73" t="s">
        <v>72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5"/>
      <c r="M67" s="74"/>
      <c r="N67" s="93"/>
      <c r="O67" s="94"/>
      <c r="R67" s="74"/>
      <c r="S67" s="74"/>
      <c r="T67" s="74"/>
      <c r="U67" s="74"/>
      <c r="V67" s="74"/>
      <c r="W67" s="74"/>
      <c r="X67" s="74"/>
      <c r="Z67" s="3"/>
      <c r="AA67" s="3"/>
      <c r="AB67" s="3"/>
      <c r="AC67" s="3"/>
      <c r="AD67" s="3"/>
      <c r="AE67" s="3"/>
      <c r="AF67" s="3"/>
      <c r="AG67" s="3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22.5">
      <c r="A68" s="73" t="s">
        <v>73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5"/>
      <c r="M68" s="74"/>
      <c r="N68" s="93"/>
      <c r="O68" s="94"/>
      <c r="R68" s="74"/>
      <c r="S68" s="74"/>
      <c r="T68" s="74"/>
      <c r="U68" s="74"/>
      <c r="V68" s="74"/>
      <c r="W68" s="74"/>
      <c r="X68" s="74"/>
      <c r="Z68" s="3"/>
      <c r="AA68" s="3"/>
      <c r="AB68" s="3"/>
      <c r="AC68" s="3"/>
      <c r="AD68" s="3"/>
      <c r="AE68" s="3"/>
      <c r="AF68" s="3"/>
      <c r="AG68" s="3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22.5">
      <c r="A69" s="73" t="s">
        <v>74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5"/>
      <c r="M69" s="74"/>
      <c r="N69" s="93"/>
      <c r="O69" s="94"/>
      <c r="R69" s="74"/>
      <c r="S69" s="74"/>
      <c r="T69" s="74"/>
      <c r="U69" s="74"/>
      <c r="V69" s="74"/>
      <c r="W69" s="74"/>
      <c r="X69" s="74"/>
      <c r="Z69" s="3"/>
      <c r="AA69" s="3"/>
      <c r="AB69" s="3"/>
      <c r="AC69" s="3"/>
      <c r="AD69" s="3"/>
      <c r="AE69" s="3"/>
      <c r="AF69" s="3"/>
      <c r="AG69" s="3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R70" s="3"/>
      <c r="S70" s="3"/>
      <c r="T70" s="3"/>
      <c r="U70" s="3"/>
      <c r="V70" s="3"/>
      <c r="W70" s="3"/>
      <c r="X70" s="3"/>
      <c r="Z70" s="3"/>
      <c r="AA70" s="3"/>
      <c r="AB70" s="3"/>
      <c r="AC70" s="3"/>
      <c r="AD70" s="3"/>
      <c r="AE70" s="3"/>
      <c r="AF70" s="3"/>
      <c r="AG70" s="3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95"/>
      <c r="N71" s="95"/>
      <c r="O71" s="95"/>
      <c r="P71" s="96"/>
      <c r="Q71" s="96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6"/>
      <c r="AJ71" s="96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95"/>
      <c r="N72" s="95"/>
      <c r="O72" s="95"/>
      <c r="P72" s="96"/>
      <c r="Q72" s="96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6"/>
      <c r="AJ72" s="96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95"/>
      <c r="N73" s="95"/>
      <c r="O73" s="95"/>
      <c r="P73" s="96"/>
      <c r="Q73" s="96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6"/>
      <c r="AJ73" s="96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95"/>
      <c r="N74" s="95"/>
      <c r="O74" s="95"/>
      <c r="P74" s="96"/>
      <c r="Q74" s="96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6"/>
      <c r="AJ74" s="96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95"/>
      <c r="N75" s="95"/>
      <c r="O75" s="95"/>
      <c r="P75" s="96"/>
      <c r="Q75" s="96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6"/>
      <c r="AJ75" s="96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97"/>
      <c r="N76" s="98"/>
      <c r="O76" s="99"/>
      <c r="P76" s="96"/>
      <c r="Q76" s="96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6"/>
      <c r="AJ76" s="96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97"/>
      <c r="N77" s="98"/>
      <c r="O77" s="99"/>
      <c r="P77" s="96"/>
      <c r="Q77" s="96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6"/>
      <c r="AJ77" s="96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97"/>
      <c r="N78" s="98"/>
      <c r="O78" s="99"/>
      <c r="P78" s="96"/>
      <c r="Q78" s="96"/>
      <c r="R78" s="95"/>
      <c r="S78" s="95"/>
      <c r="T78" s="95"/>
      <c r="U78" s="95"/>
      <c r="V78" s="95"/>
      <c r="W78" s="95"/>
      <c r="X78" s="95"/>
      <c r="Y78" s="95"/>
      <c r="Z78" s="97"/>
      <c r="AA78" s="97"/>
      <c r="AB78" s="97"/>
      <c r="AC78" s="97"/>
      <c r="AD78" s="97"/>
      <c r="AE78" s="97"/>
      <c r="AF78" s="97"/>
      <c r="AG78" s="97"/>
      <c r="AH78" s="95"/>
      <c r="AI78" s="100"/>
      <c r="AJ78" s="100"/>
    </row>
    <row r="79" spans="1: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97"/>
      <c r="N79" s="98"/>
      <c r="O79" s="99"/>
      <c r="P79" s="96"/>
      <c r="Q79" s="96"/>
      <c r="R79" s="95"/>
      <c r="S79" s="95"/>
      <c r="T79" s="95"/>
      <c r="U79" s="95"/>
      <c r="V79" s="95"/>
      <c r="W79" s="95"/>
      <c r="X79" s="95"/>
      <c r="Y79" s="95"/>
      <c r="Z79" s="97"/>
      <c r="AA79" s="97"/>
      <c r="AB79" s="97"/>
      <c r="AC79" s="97"/>
      <c r="AD79" s="97"/>
      <c r="AE79" s="97"/>
      <c r="AF79" s="97"/>
      <c r="AG79" s="97"/>
      <c r="AH79" s="95"/>
      <c r="AI79" s="100"/>
      <c r="AJ79" s="100"/>
    </row>
    <row r="80" spans="1: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97"/>
      <c r="N80" s="98"/>
      <c r="O80" s="99"/>
      <c r="P80" s="96"/>
      <c r="Q80" s="96"/>
      <c r="R80" s="95"/>
      <c r="S80" s="95"/>
      <c r="T80" s="95"/>
      <c r="U80" s="95"/>
      <c r="V80" s="95"/>
      <c r="W80" s="95"/>
      <c r="X80" s="95"/>
      <c r="Y80" s="95"/>
      <c r="Z80" s="97"/>
      <c r="AA80" s="97"/>
      <c r="AB80" s="97"/>
      <c r="AC80" s="97"/>
      <c r="AD80" s="97"/>
      <c r="AE80" s="97"/>
      <c r="AF80" s="97"/>
      <c r="AG80" s="97"/>
      <c r="AH80" s="95"/>
      <c r="AI80" s="100"/>
      <c r="AJ80" s="100"/>
    </row>
    <row r="81" spans="1: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97"/>
      <c r="N81" s="98"/>
      <c r="O81" s="99"/>
      <c r="P81" s="96"/>
      <c r="Q81" s="96"/>
      <c r="R81" s="95"/>
      <c r="S81" s="95"/>
      <c r="T81" s="95"/>
      <c r="U81" s="95"/>
      <c r="V81" s="95"/>
      <c r="W81" s="95"/>
      <c r="X81" s="95"/>
      <c r="Y81" s="95"/>
      <c r="Z81" s="97"/>
      <c r="AA81" s="97"/>
      <c r="AB81" s="97"/>
      <c r="AC81" s="97"/>
      <c r="AD81" s="97"/>
      <c r="AE81" s="97"/>
      <c r="AF81" s="97"/>
      <c r="AG81" s="97"/>
      <c r="AH81" s="95"/>
      <c r="AI81" s="100"/>
      <c r="AJ81" s="100"/>
    </row>
    <row r="82" spans="1: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97"/>
      <c r="N82" s="98"/>
      <c r="O82" s="99"/>
      <c r="P82" s="96"/>
      <c r="Q82" s="96"/>
      <c r="R82" s="95"/>
      <c r="S82" s="95"/>
      <c r="T82" s="95"/>
      <c r="U82" s="95"/>
      <c r="V82" s="95"/>
      <c r="W82" s="95"/>
      <c r="X82" s="95"/>
      <c r="Y82" s="95"/>
      <c r="Z82" s="97"/>
      <c r="AA82" s="97"/>
      <c r="AB82" s="97"/>
      <c r="AC82" s="97"/>
      <c r="AD82" s="97"/>
      <c r="AE82" s="97"/>
      <c r="AF82" s="97"/>
      <c r="AG82" s="97"/>
      <c r="AH82" s="95"/>
      <c r="AI82" s="100"/>
      <c r="AJ82" s="100"/>
    </row>
    <row r="83" spans="13:36" ht="12.75">
      <c r="M83" s="97"/>
      <c r="N83" s="98"/>
      <c r="O83" s="99"/>
      <c r="P83" s="96"/>
      <c r="Q83" s="96"/>
      <c r="R83" s="97"/>
      <c r="S83" s="97"/>
      <c r="T83" s="97"/>
      <c r="U83" s="97"/>
      <c r="V83" s="97"/>
      <c r="W83" s="97"/>
      <c r="X83" s="97"/>
      <c r="Y83" s="95"/>
      <c r="Z83" s="97"/>
      <c r="AA83" s="97"/>
      <c r="AB83" s="97"/>
      <c r="AC83" s="97"/>
      <c r="AD83" s="97"/>
      <c r="AE83" s="97"/>
      <c r="AF83" s="97"/>
      <c r="AG83" s="97"/>
      <c r="AH83" s="95"/>
      <c r="AI83" s="100"/>
      <c r="AJ83" s="100"/>
    </row>
    <row r="84" spans="13:36" ht="12.75">
      <c r="M84" s="97"/>
      <c r="N84" s="98"/>
      <c r="O84" s="99"/>
      <c r="P84" s="96"/>
      <c r="Q84" s="96"/>
      <c r="R84" s="97"/>
      <c r="S84" s="97"/>
      <c r="T84" s="97"/>
      <c r="U84" s="97"/>
      <c r="V84" s="97"/>
      <c r="W84" s="97"/>
      <c r="X84" s="97"/>
      <c r="Y84" s="95"/>
      <c r="Z84" s="97"/>
      <c r="AA84" s="97"/>
      <c r="AB84" s="97"/>
      <c r="AC84" s="97"/>
      <c r="AD84" s="97"/>
      <c r="AE84" s="97"/>
      <c r="AF84" s="97"/>
      <c r="AG84" s="97"/>
      <c r="AH84" s="95"/>
      <c r="AI84" s="100"/>
      <c r="AJ84" s="100"/>
    </row>
    <row r="85" spans="13:36" ht="12.75">
      <c r="M85" s="97"/>
      <c r="N85" s="98"/>
      <c r="O85" s="99"/>
      <c r="P85" s="96"/>
      <c r="Q85" s="96"/>
      <c r="R85" s="97"/>
      <c r="S85" s="97"/>
      <c r="T85" s="97"/>
      <c r="U85" s="97"/>
      <c r="V85" s="97"/>
      <c r="W85" s="97"/>
      <c r="X85" s="97"/>
      <c r="Y85" s="95"/>
      <c r="Z85" s="97"/>
      <c r="AA85" s="97"/>
      <c r="AB85" s="97"/>
      <c r="AC85" s="97"/>
      <c r="AD85" s="97"/>
      <c r="AE85" s="97"/>
      <c r="AF85" s="97"/>
      <c r="AG85" s="97"/>
      <c r="AH85" s="95"/>
      <c r="AI85" s="100"/>
      <c r="AJ85" s="100"/>
    </row>
    <row r="86" spans="13:36" ht="12.75">
      <c r="M86" s="97"/>
      <c r="N86" s="98"/>
      <c r="O86" s="99"/>
      <c r="P86" s="96"/>
      <c r="Q86" s="96"/>
      <c r="R86" s="97"/>
      <c r="S86" s="97"/>
      <c r="T86" s="97"/>
      <c r="U86" s="97"/>
      <c r="V86" s="97"/>
      <c r="W86" s="97"/>
      <c r="X86" s="97"/>
      <c r="Y86" s="95"/>
      <c r="Z86" s="97"/>
      <c r="AA86" s="97"/>
      <c r="AB86" s="97"/>
      <c r="AC86" s="97"/>
      <c r="AD86" s="97"/>
      <c r="AE86" s="97"/>
      <c r="AF86" s="97"/>
      <c r="AG86" s="97"/>
      <c r="AH86" s="95"/>
      <c r="AI86" s="100"/>
      <c r="AJ86" s="100"/>
    </row>
  </sheetData>
  <sheetProtection password="CF3B" sheet="1"/>
  <mergeCells count="6">
    <mergeCell ref="B1:M1"/>
    <mergeCell ref="N1:O1"/>
    <mergeCell ref="R1:X1"/>
    <mergeCell ref="M4:M5"/>
    <mergeCell ref="C5:L5"/>
    <mergeCell ref="B40:K40"/>
  </mergeCells>
  <dataValidations count="2">
    <dataValidation allowBlank="1" showInputMessage="1" showErrorMessage="1" prompt="Choose:" sqref="O4:O5"/>
    <dataValidation type="list" allowBlank="1" showInputMessage="1" showErrorMessage="1" prompt="Choose:" sqref="N59:N65">
      <formula1>"Input, Yes, No, Partial, Optional"</formula1>
    </dataValidation>
  </dataValidations>
  <printOptions horizontalCentered="1" verticalCentered="1"/>
  <pageMargins left="0.25" right="0.25" top="0.2" bottom="0.3" header="0.25" footer="0.25"/>
  <pageSetup fitToHeight="1" fitToWidth="1" horizontalDpi="300" verticalDpi="300" orientation="portrait" scale="76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Olivares</dc:creator>
  <cp:keywords/>
  <dc:description/>
  <cp:lastModifiedBy>Procurement</cp:lastModifiedBy>
  <cp:lastPrinted>2011-07-05T17:06:16Z</cp:lastPrinted>
  <dcterms:created xsi:type="dcterms:W3CDTF">2011-05-27T22:00:36Z</dcterms:created>
  <dcterms:modified xsi:type="dcterms:W3CDTF">2011-07-05T17:55:24Z</dcterms:modified>
  <cp:category/>
  <cp:version/>
  <cp:contentType/>
  <cp:contentStatus/>
</cp:coreProperties>
</file>